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الإعدادات" sheetId="1" state="visible" r:id="rId3"/>
    <sheet name="الملخص" sheetId="2" state="visible" r:id="rId4"/>
    <sheet name="سجل الموظفين" sheetId="3" state="visible" r:id="rId5"/>
    <sheet name="كشف المخالصة" sheetId="4" state="visible" r:id="rId6"/>
    <sheet name="المراجع" sheetId="5" state="visible" r:id="rId7"/>
    <sheet name="القوائم" sheetId="6" state="hidden" r:id="rId8"/>
    <sheet name="تقويم" sheetId="7" state="hidden" r:id="rId9"/>
  </sheets>
  <definedNames>
    <definedName function="false" hidden="false" localSheetId="2" name="_xlnm.Print_Area" vbProcedure="false">'سجل الموظفين'!$A$1:$W$307</definedName>
    <definedName function="false" hidden="false" localSheetId="2" name="_xlnm.Print_Titles" vbProcedure="false">'سجل الموظفين'!$7:$7</definedName>
    <definedName function="false" hidden="true" localSheetId="2" name="_xlnm._FilterDatabase" vbProcedure="false">'سجل الموظفين'!$A$7:$W$307</definedName>
    <definedName function="false" hidden="false" localSheetId="3" name="_xlnm.Print_Area" vbProcedure="false">'كشف المخالصة'!$A$1:$E$35</definedName>
    <definedName function="false" hidden="false" name="AS_OF" vbProcedure="false">الإعدادات!$B$7</definedName>
    <definedName function="false" hidden="false" name="CAL" vbProcedure="false">الإعدادات!$B$8</definedName>
    <definedName function="false" hidden="false" name="CO_NAME" vbProcedure="false">الإعدادات!$B$6</definedName>
    <definedName function="false" hidden="false" name="L_CALENDARS" vbProcedure="false">القوائم!$F$2:$F$3</definedName>
    <definedName function="false" hidden="false" name="L_CONTRACTS" vbProcedure="false">القوائم!$E$2:$E$4</definedName>
    <definedName function="false" hidden="false" name="L_DEPTS" vbProcedure="false">الإعدادات!$A$14:$A$33</definedName>
    <definedName function="false" hidden="false" name="L_ENDINGS" vbProcedure="false">القوائم!$A$2:$A$21</definedName>
    <definedName function="false" hidden="false" name="L_ENDTAB" vbProcedure="false">القوائم!$A$2:$C$21</definedName>
    <definedName function="false" hidden="false" name="PREV" vbProcedure="false">الإعدادات!$B$9</definedName>
    <definedName function="false" hidden="false" name="UQ_LEN" vbProcedure="false">تقويم!$D$2:$D$1898</definedName>
    <definedName function="false" hidden="false" name="UQ_START" vbProcedure="false">تقويم!$C$2:$C$1898</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J7" authorId="0">
      <text>
        <r>
          <rPr>
            <sz val="10"/>
            <rFont val="FreeSans"/>
            <family val="2"/>
          </rPr>
          <t xml:space="preserve">لبعض الوقت: خارج المكافأة (المادة </t>
        </r>
        <r>
          <rPr>
            <sz val="10"/>
            <rFont val="Arial"/>
            <family val="2"/>
          </rPr>
          <t xml:space="preserve">120)، ويُحسب أجر إجازاته. عمل مرن: لا مكافأة ولا أجر إجازات (المادة 27 من اللائحة).</t>
        </r>
      </text>
    </comment>
    <comment ref="K7" authorId="0">
      <text>
        <r>
          <rPr>
            <sz val="10"/>
            <rFont val="FreeSans"/>
            <family val="2"/>
          </rPr>
          <t xml:space="preserve">للمنتهية خدمته: اختر السبب. إن تُرك فارغاً عومل كإنهاء من صاحب العمل</t>
        </r>
        <r>
          <rPr>
            <sz val="10"/>
            <rFont val="Arial"/>
            <family val="2"/>
          </rPr>
          <t xml:space="preserve">.</t>
        </r>
      </text>
    </comment>
    <comment ref="L7" authorId="0">
      <text>
        <r>
          <rPr>
            <sz val="10"/>
            <rFont val="FreeSans"/>
            <family val="2"/>
          </rPr>
          <t xml:space="preserve">الأيام المستبعدة لا مدة الإجازة كلها: ما زاد على عشرين يوماً من كل إجازة دون أجر (المادة </t>
        </r>
        <r>
          <rPr>
            <sz val="10"/>
            <rFont val="Arial"/>
            <family val="2"/>
          </rPr>
          <t xml:space="preserve">116).</t>
        </r>
      </text>
    </comment>
    <comment ref="M7" authorId="0">
      <text>
        <r>
          <rPr>
            <sz val="10"/>
            <rFont val="FreeSans"/>
            <family val="2"/>
          </rPr>
          <t xml:space="preserve">رصيد الإجازة السنوية غير المستعمل (المادة </t>
        </r>
        <r>
          <rPr>
            <sz val="10"/>
            <rFont val="Arial"/>
            <family val="2"/>
          </rPr>
          <t xml:space="preserve">111). أجر اليوم = الأجر الشهري ÷ 30.</t>
        </r>
      </text>
    </comment>
  </commentList>
</comments>
</file>

<file path=xl/sharedStrings.xml><?xml version="1.0" encoding="utf-8"?>
<sst xmlns="http://schemas.openxmlformats.org/spreadsheetml/2006/main" count="246" uniqueCount="188">
  <si>
    <t xml:space="preserve">لوائح · نظام العمل</t>
  </si>
  <si>
    <t xml:space="preserve">سجل مكافآت نهاية الخدمة</t>
  </si>
  <si>
    <t xml:space="preserve">إعدادات المنشأة والتقويم وتاريخ الاحتساب. ابدأ من هنا، ثم انتقل إلى «سجل الموظفين».</t>
  </si>
  <si>
    <t xml:space="preserve">الخلايا الملوّنة بهذا اللون للإدخال؛ وكل ما سواها يُحسب تلقائياً.</t>
  </si>
  <si>
    <t xml:space="preserve">اسم المنشأة</t>
  </si>
  <si>
    <t xml:space="preserve">منشأة المثال التجارية</t>
  </si>
  <si>
    <t xml:space="preserve">تاريخ الاحتساب (للموظفين على رأس العمل)</t>
  </si>
  <si>
    <t xml:space="preserve">التقويم الذي تُحسب به المدد</t>
  </si>
  <si>
    <t xml:space="preserve">هجري</t>
  </si>
  <si>
    <t xml:space="preserve">مخصص نهاية الخدمة في الشهر السابق (اختياري)</t>
  </si>
  <si>
    <t xml:space="preserve">المادة 10: المدد بالتقويم الهجري ما لم ينص عقد العمل أو لائحة تنظيم العمل على خلاف ذلك. قرار مجلس الوزراء (310) وتاريخ 16/4/1445هـ استثنى ما نص صراحة على الهجري؛ ولا تكفي كتابة التواريخ بالميلادي في العقد دليلاً على اختياره.</t>
  </si>
  <si>
    <t xml:space="preserve">الأقسام</t>
  </si>
  <si>
    <t xml:space="preserve">تُستعمل في عمود القسم وفي الملخص (حتى 20 قسماً).</t>
  </si>
  <si>
    <t xml:space="preserve">الموارد البشرية</t>
  </si>
  <si>
    <t xml:space="preserve">المبيعات</t>
  </si>
  <si>
    <t xml:space="preserve">المالية</t>
  </si>
  <si>
    <t xml:space="preserve">العمليات</t>
  </si>
  <si>
    <t xml:space="preserve">ملخص الالتزامات</t>
  </si>
  <si>
    <t xml:space="preserve">عدد الموظفين على رأس العمل</t>
  </si>
  <si>
    <t xml:space="preserve">مخصص مكافأة نهاية الخدمة</t>
  </si>
  <si>
    <t xml:space="preserve">التزام أجر الإجازات</t>
  </si>
  <si>
    <t xml:space="preserve">إجمالي الالتزام</t>
  </si>
  <si>
    <t xml:space="preserve">مخصص الشهر السابق</t>
  </si>
  <si>
    <t xml:space="preserve">التغير عن الشهر السابق</t>
  </si>
  <si>
    <t xml:space="preserve">يقارن مخصص هذا الشهر بما أُدخل في الإعدادات.</t>
  </si>
  <si>
    <t xml:space="preserve">لو استقال الجميع اليوم (المادة 85)</t>
  </si>
  <si>
    <t xml:space="preserve">موظفون لبعض الوقت خارج المكافأة</t>
  </si>
  <si>
    <t xml:space="preserve">مستحقات من انتهت خدمتهم (مكافأة وإجازات)</t>
  </si>
  <si>
    <t xml:space="preserve">حسب القسم</t>
  </si>
  <si>
    <t xml:space="preserve">القسم</t>
  </si>
  <si>
    <t xml:space="preserve">على رأس العمل</t>
  </si>
  <si>
    <t xml:space="preserve">مخصص المكافأة</t>
  </si>
  <si>
    <t xml:space="preserve">أجر الإجازات</t>
  </si>
  <si>
    <t xml:space="preserve">الإجمالي</t>
  </si>
  <si>
    <t xml:space="preserve">المخصص: ما يستحقه كل موظف على رأس العمل لو انتهت علاقته اليوم بإنهاء من صاحب العمل (المادة 84). تقدير للمكافأة النظامية، وليس معالجة محاسبية؛ يحدد محاسب المنشأة طريقة إثبات المخصص في القوائم المالية.</t>
  </si>
  <si>
    <t xml:space="preserve">سجل الموظفين</t>
  </si>
  <si>
    <t xml:space="preserve">صف لكل موظف. اترك «آخر يوم عمل» فارغاً لمن هو على رأس العمل ليُحسب مخصصه حتى تاريخ الاحتساب.</t>
  </si>
  <si>
    <t xml:space="preserve">م</t>
  </si>
  <si>
    <t xml:space="preserve">اسم الموظف</t>
  </si>
  <si>
    <t xml:space="preserve">الرقم الوظيفي</t>
  </si>
  <si>
    <t xml:space="preserve">أول يوم في الخدمة</t>
  </si>
  <si>
    <t xml:space="preserve">آخر يوم عمل
(فارغ = على رأس العمل)</t>
  </si>
  <si>
    <t xml:space="preserve">الأساسي</t>
  </si>
  <si>
    <t xml:space="preserve">بدل السكن</t>
  </si>
  <si>
    <t xml:space="preserve">بدلات ومزايا أخرى</t>
  </si>
  <si>
    <t xml:space="preserve">نوع العقد</t>
  </si>
  <si>
    <t xml:space="preserve">سبب الانتهاء
(للمنتهية خدمته)</t>
  </si>
  <si>
    <t xml:space="preserve">أيام وقف العقد</t>
  </si>
  <si>
    <t xml:space="preserve">رصيد الإجازة (يوم)</t>
  </si>
  <si>
    <t xml:space="preserve">الحالة</t>
  </si>
  <si>
    <t xml:space="preserve">الأجر الفعلي</t>
  </si>
  <si>
    <t xml:space="preserve">تاريخ الاحتساب</t>
  </si>
  <si>
    <t xml:space="preserve">مدة الخدمة</t>
  </si>
  <si>
    <t xml:space="preserve">المكافأة كاملة
(المادة 84)</t>
  </si>
  <si>
    <t xml:space="preserve">المخصص
(إنهاء من صاحب العمل)</t>
  </si>
  <si>
    <t xml:space="preserve">لو استقال
(المادة 85)</t>
  </si>
  <si>
    <t xml:space="preserve">المستحق حسب السبب</t>
  </si>
  <si>
    <t xml:space="preserve">endx</t>
  </si>
  <si>
    <t xml:space="preserve">idx</t>
  </si>
  <si>
    <t xml:space="preserve">sday</t>
  </si>
  <si>
    <t xml:space="preserve">n0</t>
  </si>
  <si>
    <t xml:space="preserve">whole</t>
  </si>
  <si>
    <t xml:space="preserve">annw</t>
  </si>
  <si>
    <t xml:space="preserve">annw1</t>
  </si>
  <si>
    <t xml:space="preserve">kind</t>
  </si>
  <si>
    <t xml:space="preserve">سارة القحطاني</t>
  </si>
  <si>
    <t xml:space="preserve">1001</t>
  </si>
  <si>
    <t xml:space="preserve">دوام كامل</t>
  </si>
  <si>
    <t xml:space="preserve">خالد الحربي</t>
  </si>
  <si>
    <t xml:space="preserve">1002</t>
  </si>
  <si>
    <t xml:space="preserve">استقالة الموظف</t>
  </si>
  <si>
    <t xml:space="preserve">نورة السبيعي</t>
  </si>
  <si>
    <t xml:space="preserve">1003</t>
  </si>
  <si>
    <t xml:space="preserve">فهد الدوسري</t>
  </si>
  <si>
    <t xml:space="preserve">1004</t>
  </si>
  <si>
    <t xml:space="preserve">لبعض الوقت</t>
  </si>
  <si>
    <t xml:space="preserve">كشف مستحقات نهاية الخدمة</t>
  </si>
  <si>
    <t xml:space="preserve">اختر الرقم الوظيفي لعرض كشف الموظف وطباعته.</t>
  </si>
  <si>
    <t xml:space="preserve">بيانات الموظف</t>
  </si>
  <si>
    <t xml:space="preserve">آخر يوم عمل / تاريخ الاحتساب</t>
  </si>
  <si>
    <t xml:space="preserve">سبب الانتهاء</t>
  </si>
  <si>
    <t xml:space="preserve">التقويم</t>
  </si>
  <si>
    <t xml:space="preserve">أيام وقف العقد المطروحة</t>
  </si>
  <si>
    <t xml:space="preserve">الأجر الفعلي الشهري</t>
  </si>
  <si>
    <t xml:space="preserve">الحساب</t>
  </si>
  <si>
    <t xml:space="preserve">السنوات الخمس الأولى × نصف الأجر</t>
  </si>
  <si>
    <t xml:space="preserve">المادة 84</t>
  </si>
  <si>
    <t xml:space="preserve">ما بعد الخمس × الأجر</t>
  </si>
  <si>
    <t xml:space="preserve">المكافأة كاملة</t>
  </si>
  <si>
    <t xml:space="preserve">المكافأة المستحقة حسب السبب</t>
  </si>
  <si>
    <t xml:space="preserve">المواد 85 و87 و80 و81 و54</t>
  </si>
  <si>
    <t xml:space="preserve">أجر الإجازات غير المستعملة</t>
  </si>
  <si>
    <t xml:space="preserve">المادتان 111 و2</t>
  </si>
  <si>
    <t xml:space="preserve">القاعدة</t>
  </si>
  <si>
    <t xml:space="preserve">الإجمالي قبل الحسم</t>
  </si>
  <si>
    <t xml:space="preserve">مهلة الدفع: أسبوع من انتهاء العلاقة، وأسبوعان إذا أنهى العامل العقد (المادة 88).</t>
  </si>
  <si>
    <t xml:space="preserve">حسم دين مستحق بسبب العمل (المادة 88)</t>
  </si>
  <si>
    <t xml:space="preserve">الصافي المستحق</t>
  </si>
  <si>
    <t xml:space="preserve">توقيع الموظف: ............................</t>
  </si>
  <si>
    <t xml:space="preserve">اعتماد المنشأة: ............................</t>
  </si>
  <si>
    <t xml:space="preserve">التاريخ: ............................</t>
  </si>
  <si>
    <t xml:space="preserve">الختم:</t>
  </si>
  <si>
    <t xml:space="preserve">تقدير للمكافأة النظامية وفق نظام العمل، قبل أي حسم وبلا ما قد يقرره العقد من مكافأة أفضل. أُعدّ بأداة لوائح؛ وليس رأياً نظامياً في حالة بعينها.</t>
  </si>
  <si>
    <t xml:space="preserve">المراجع النظامية للحساب</t>
  </si>
  <si>
    <t xml:space="preserve">كل قاعدة في هذا الملف ومادتها من نظام العمل ولائحته، ونصها في مكتبة لوائح.</t>
  </si>
  <si>
    <t xml:space="preserve">المادة</t>
  </si>
  <si>
    <t xml:space="preserve">ما تقرره في الحساب</t>
  </si>
  <si>
    <t xml:space="preserve">أساس المكافأة: نصف أجر شهر عن كل سنة من الخمس الأولى، وأجر شهر عن كل سنة بعدها، والأجر الأخير أساس الحساب، وأجزاء السنة بنسبتها.</t>
  </si>
  <si>
    <t xml:space="preserve">المادة 85</t>
  </si>
  <si>
    <t xml:space="preserve">الاستقالة: لا شيء قبل سنتين، والثلث من سنتين إلى خمس، والثلثان لما زاد على خمس ولم يبلغ عشراً، وكاملة لعشر فأكثر.</t>
  </si>
  <si>
    <t xml:space="preserve">المادة 87</t>
  </si>
  <si>
    <t xml:space="preserve">المكافأة كاملة في القوة القاهرة، وللعاملة بعد الزواج أو الوضع.</t>
  </si>
  <si>
    <t xml:space="preserve">المادة 81</t>
  </si>
  <si>
    <t xml:space="preserve">ترك العامل العمل لإخلال صاحب العمل مع احتفاظه بحقوقه.</t>
  </si>
  <si>
    <t xml:space="preserve">المادة 80</t>
  </si>
  <si>
    <t xml:space="preserve">حالات الفسخ دون مكافأة.</t>
  </si>
  <si>
    <t xml:space="preserve">المادة 54</t>
  </si>
  <si>
    <t xml:space="preserve">لا مكافأة إذا أُنهي العقد خلال فترة التجربة.</t>
  </si>
  <si>
    <t xml:space="preserve">المادة 10</t>
  </si>
  <si>
    <t xml:space="preserve">حساب المدد بالتقويم الهجري ما لم ينص العقد أو لائحة تنظيم العمل على غيره.</t>
  </si>
  <si>
    <t xml:space="preserve">المادة 2</t>
  </si>
  <si>
    <t xml:space="preserve">الأجر الفعلي: الأساسي مع البدلات والعمولات والمكافآت المعتادة والمزايا العينية؛ والشهر ثلاثون يوماً.</t>
  </si>
  <si>
    <t xml:space="preserve">المادة 86</t>
  </si>
  <si>
    <t xml:space="preserve">جواز الاتفاق على استبعاد العمولات والنسب من أجر المكافأة.</t>
  </si>
  <si>
    <t xml:space="preserve">المادة 96</t>
  </si>
  <si>
    <t xml:space="preserve">متوسط الأجر إذا كان بالقطعة أو الإنتاج، أو كان كله عمولات (لا يحسبه الملف).</t>
  </si>
  <si>
    <t xml:space="preserve">المادة 116</t>
  </si>
  <si>
    <t xml:space="preserve">وقف العقد مدة الإجازة دون أجر فيما زاد على عشرين يوماً.</t>
  </si>
  <si>
    <t xml:space="preserve">المادة 111</t>
  </si>
  <si>
    <t xml:space="preserve">أجر أيام الإجازة المستحقة غير المستعملة عند ترك العمل.</t>
  </si>
  <si>
    <t xml:space="preserve">المادة 109</t>
  </si>
  <si>
    <t xml:space="preserve">مدة الإجازة السنوية: 21 يوماً، و30 بعد خمس سنوات متصلة.</t>
  </si>
  <si>
    <t xml:space="preserve">المادة 120</t>
  </si>
  <si>
    <t xml:space="preserve">لا تسري أحكام النظام على العمل لبعض الوقت إلا في الحدود التي يقررها الوزير.</t>
  </si>
  <si>
    <t xml:space="preserve">المادة 88</t>
  </si>
  <si>
    <t xml:space="preserve">مهلة دفع المستحقات، وحسم الديون المستحقة بسبب العمل.</t>
  </si>
  <si>
    <t xml:space="preserve">المادة 27 من اللائحة</t>
  </si>
  <si>
    <t xml:space="preserve">لا تسري المكافأة على العمل لبعض الوقت فيما عدّدته (أولاً، 4)؛ ولا مكافأة ولا أجر إجازات في العمل المرن (ثانياً، 4 و5).</t>
  </si>
  <si>
    <t xml:space="preserve">طريقة الحساب</t>
  </si>
  <si>
    <t xml:space="preserve">1. المدة من أول يوم في الخدمة إلى آخر يوم عمل (أو تاريخ الاحتساب)، باليومين، وتُطرح أيام وقف العقد.</t>
  </si>
  <si>
    <t xml:space="preserve">2. السنوات الكاملة بالتقويم المختار: تكتمل السنة بحلول اليوم نفسه من الشهر نفسه في السنة التالية؛ واليوم الذي لا يوجد في شهر الذكرى يصير آخر يوم فيه.</t>
  </si>
  <si>
    <t xml:space="preserve">3. جزء السنة الأخيرة = أيامها ÷ عدد أيام تلك السنة نفسها. الخطوتان 2 و3 اصطلاح لوائح؛ لم نجد طريقة رسمية منشورة لكسور السنة.</t>
  </si>
  <si>
    <t xml:space="preserve">4. السنوات الخمس الأولى × نصف الأجر، وما بعدها × الأجر، ثم نسبة سبب الانتهاء.</t>
  </si>
  <si>
    <t xml:space="preserve">5. أجر الإجازات = الرصيد × الأجر الشهري ÷ 30.</t>
  </si>
  <si>
    <t xml:space="preserve">التقويم: الهجري أصلاً (المادة 10)، والميلادي إذا نص عليه العقد أو لائحة تنظيم العمل. قرار مجلس الوزراء (310) وتاريخ 16/4/1445هـ جعل الميلادي أصلاً في الإجراءات والتعاملات الرسمية واستثنى ما نص صراحة على الهجري، كالمادة 10.</t>
  </si>
  <si>
    <t xml:space="preserve">النتائج تقديرية للمكافأة النظامية قبل أي حسم بموجب المادة 88، ودون ما قد يقرره العقد من مكافأة أفضل للعامل. ليست رأياً نظامياً في حالة بعينها.</t>
  </si>
  <si>
    <t xml:space="preserve">الحاسبة المجانية على الموقع: lawaeh.com/tools/end-of-service</t>
  </si>
  <si>
    <t xml:space="preserve">سبب انتهاء العلاقة</t>
  </si>
  <si>
    <t xml:space="preserve">النوع</t>
  </si>
  <si>
    <t xml:space="preserve">resign</t>
  </si>
  <si>
    <t xml:space="preserve">الاستقالة: لا شيء قبل سنتين، والثلث من سنتين إلى خمس، والثلثان لما زاد على خمس ولم يبلغ عشراً، وكاملة لعشر فأكثر (المادة 85).</t>
  </si>
  <si>
    <t xml:space="preserve">إنهاء العامل العقد غير محدد المدة بإرادته — استقالة (المادة 75)</t>
  </si>
  <si>
    <t xml:space="preserve">ميلادي</t>
  </si>
  <si>
    <t xml:space="preserve">إنهاء صاحب العمل العقد غير محدد المدة بإرادته (المادة 75)</t>
  </si>
  <si>
    <t xml:space="preserve">full</t>
  </si>
  <si>
    <t xml:space="preserve">المكافأة كاملة (المادة 84).</t>
  </si>
  <si>
    <t xml:space="preserve">عمل مرن</t>
  </si>
  <si>
    <t xml:space="preserve">انتهاء العقد بانتهاء مدته</t>
  </si>
  <si>
    <t xml:space="preserve">باتفاق الطرفين (المادة 74)</t>
  </si>
  <si>
    <t xml:space="preserve">بلوغ العامل سن التقاعد (المادة 74)</t>
  </si>
  <si>
    <t xml:space="preserve">إغلاق المنشأة نهائياً (المادة 74)</t>
  </si>
  <si>
    <t xml:space="preserve">إنهاء النشاط الذي يعمل فيه العامل (المادة 74)</t>
  </si>
  <si>
    <t xml:space="preserve">فسخ العقد خلال فترة التجربة (المادة 53)</t>
  </si>
  <si>
    <t xml:space="preserve">none</t>
  </si>
  <si>
    <t xml:space="preserve">لا مكافأة إذا أُنهي العقد خلال فترة التجربة (المادة 54).</t>
  </si>
  <si>
    <t xml:space="preserve">فسخ صاحب العمل العقد (المادة 80)</t>
  </si>
  <si>
    <t xml:space="preserve">لا مكافأة عند الفسخ في إحدى حالات المادة 80.</t>
  </si>
  <si>
    <t xml:space="preserve">فسخ العامل العقد (المادة 81)</t>
  </si>
  <si>
    <t xml:space="preserve">المكافأة كاملة: يحتفظ العامل بحقوقه النظامية كلها (المادة 81).</t>
  </si>
  <si>
    <t xml:space="preserve">إنهاء العقد دون سبب مشروع (المادة 77)</t>
  </si>
  <si>
    <t xml:space="preserve">المكافأة كاملة (المادة 84)؛ والتعويض عن الإنهاء دون سبب مشروع (المادة 77) مستحق مستقل لا يحسبه الملف.</t>
  </si>
  <si>
    <t xml:space="preserve">عجز العامل عن العمل (المادة 79)</t>
  </si>
  <si>
    <t xml:space="preserve">عجز العامل الناتج عن إصابة عمل (المادة 137)</t>
  </si>
  <si>
    <t xml:space="preserve">وفاة العامل (المادة 79)</t>
  </si>
  <si>
    <t xml:space="preserve">وفاة صاحب العمل إذا روعيت شخصيته في العقد (المادة 79)</t>
  </si>
  <si>
    <t xml:space="preserve">انتقال ملكية المنشأة الفردية إلى مالك جديد (المادة 18)</t>
  </si>
  <si>
    <t xml:space="preserve">المكافأة كاملة (المادة 84)؛ وانظر المادة 18 في انتقال الملكية.</t>
  </si>
  <si>
    <t xml:space="preserve">إنهاء العاملة العقد بسبب الوضع (المادة 87)</t>
  </si>
  <si>
    <t xml:space="preserve">المكافأة كاملة استثناءً من المادة 85 إذا أنهت العاملة العقد خلال ثلاثة أشهر من الوضع (المادة 87).</t>
  </si>
  <si>
    <t xml:space="preserve">إنهاء العاملة العقد بسبب الزواج (المادة 87)</t>
  </si>
  <si>
    <t xml:space="preserve">المكافأة كاملة استثناءً من المادة 85 إذا أنهت العاملة العقد خلال ستة أشهر من الزواج (المادة 87).</t>
  </si>
  <si>
    <t xml:space="preserve">ترك العامل العمل لقوة قاهرة (المادة 87)</t>
  </si>
  <si>
    <t xml:space="preserve">المكافأة كاملة استثناءً من المادة 85 (المادة 87).</t>
  </si>
  <si>
    <t xml:space="preserve">السنة</t>
  </si>
  <si>
    <t xml:space="preserve">الشهر</t>
  </si>
  <si>
    <t xml:space="preserve">أول الشهر</t>
  </si>
  <si>
    <t xml:space="preserve">أيامه</t>
  </si>
  <si>
    <t xml:space="preserve">جدول بدايات أشهر تقويم أم القرى من 1343 إلى 1500هـ، من مشروع HijriDate لمحمد الشهري (رخصة MIT)، المبني على تقاويم أم القرى المنشورة. يُستعمل بدل تقويم البرنامج.</t>
  </si>
</sst>
</file>

<file path=xl/styles.xml><?xml version="1.0" encoding="utf-8"?>
<styleSheet xmlns="http://schemas.openxmlformats.org/spreadsheetml/2006/main">
  <numFmts count="9">
    <numFmt numFmtId="164" formatCode="General"/>
    <numFmt numFmtId="165" formatCode="yyyy\-mm\-dd"/>
    <numFmt numFmtId="166" formatCode="#,##0.00&quot; ريال&quot;;\-#,##0.00&quot; ريال&quot;;\-"/>
    <numFmt numFmtId="167" formatCode="0"/>
    <numFmt numFmtId="168" formatCode="General"/>
    <numFmt numFmtId="169" formatCode="#,##0.00"/>
    <numFmt numFmtId="170" formatCode="0.0"/>
    <numFmt numFmtId="171" formatCode="0.0000&quot; سنة&quot;;;\-"/>
    <numFmt numFmtId="172" formatCode="mm/dd/yy"/>
  </numFmts>
  <fonts count="14">
    <font>
      <sz val="11"/>
      <color theme="1"/>
      <name val="Calibri"/>
      <family val="2"/>
      <charset val="1"/>
    </font>
    <font>
      <sz val="10"/>
      <name val="Arial"/>
      <family val="0"/>
    </font>
    <font>
      <sz val="10"/>
      <name val="Arial"/>
      <family val="0"/>
    </font>
    <font>
      <sz val="10"/>
      <name val="Arial"/>
      <family val="0"/>
    </font>
    <font>
      <b val="true"/>
      <sz val="9"/>
      <color rgb="FF7A5F1E"/>
      <name val="Arial"/>
      <family val="0"/>
      <charset val="1"/>
    </font>
    <font>
      <b val="true"/>
      <sz val="18"/>
      <color rgb="FF0E4A36"/>
      <name val="Arial"/>
      <family val="0"/>
      <charset val="1"/>
    </font>
    <font>
      <sz val="10"/>
      <color rgb="FF4F5B54"/>
      <name val="Arial"/>
      <family val="0"/>
      <charset val="1"/>
    </font>
    <font>
      <b val="true"/>
      <sz val="10"/>
      <color rgb="FF16231C"/>
      <name val="Arial"/>
      <family val="0"/>
      <charset val="1"/>
    </font>
    <font>
      <sz val="10"/>
      <color rgb="FF16231C"/>
      <name val="Arial"/>
      <family val="0"/>
      <charset val="1"/>
    </font>
    <font>
      <b val="true"/>
      <sz val="14"/>
      <color rgb="FF0E4A36"/>
      <name val="Arial"/>
      <family val="0"/>
      <charset val="1"/>
    </font>
    <font>
      <b val="true"/>
      <sz val="10"/>
      <color rgb="FFFFFFFF"/>
      <name val="Arial"/>
      <family val="0"/>
      <charset val="1"/>
    </font>
    <font>
      <sz val="10"/>
      <name val="FreeSans"/>
      <family val="2"/>
    </font>
    <font>
      <sz val="10"/>
      <name val="Arial"/>
      <family val="2"/>
    </font>
    <font>
      <u val="single"/>
      <sz val="10"/>
      <color rgb="FF0E4A36"/>
      <name val="Arial"/>
      <family val="0"/>
      <charset val="1"/>
    </font>
  </fonts>
  <fills count="5">
    <fill>
      <patternFill patternType="none"/>
    </fill>
    <fill>
      <patternFill patternType="gray125"/>
    </fill>
    <fill>
      <patternFill patternType="solid">
        <fgColor rgb="FFFFF8E6"/>
        <bgColor rgb="FFF6F8F6"/>
      </patternFill>
    </fill>
    <fill>
      <patternFill patternType="solid">
        <fgColor rgb="FF0E4A36"/>
        <bgColor rgb="FF333333"/>
      </patternFill>
    </fill>
    <fill>
      <patternFill patternType="solid">
        <fgColor rgb="FFF6F8F6"/>
        <bgColor rgb="FFFFF8E6"/>
      </patternFill>
    </fill>
  </fills>
  <borders count="2">
    <border diagonalUp="false" diagonalDown="false">
      <left/>
      <right/>
      <top/>
      <bottom/>
      <diagonal/>
    </border>
    <border diagonalUp="false" diagonalDown="false">
      <left style="thin">
        <color rgb="FFE2E7E3"/>
      </left>
      <right style="thin">
        <color rgb="FFE2E7E3"/>
      </right>
      <top style="thin">
        <color rgb="FFE2E7E3"/>
      </top>
      <bottom style="thin">
        <color rgb="FFE2E7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true" indent="0" shrinkToFit="false" readingOrder="2"/>
      <protection locked="true" hidden="false"/>
    </xf>
    <xf numFmtId="164" fontId="5" fillId="0" borderId="0" xfId="0" applyFont="true" applyBorder="true" applyAlignment="true" applyProtection="false">
      <alignment horizontal="right" vertical="center" textRotation="0" wrapText="true" indent="0" shrinkToFit="false" readingOrder="2"/>
      <protection locked="true" hidden="false"/>
    </xf>
    <xf numFmtId="164" fontId="6" fillId="0" borderId="0" xfId="0" applyFont="true" applyBorder="true" applyAlignment="true" applyProtection="false">
      <alignment horizontal="right" vertical="center" textRotation="0" wrapText="true" indent="0" shrinkToFit="false" readingOrder="2"/>
      <protection locked="true" hidden="false"/>
    </xf>
    <xf numFmtId="164" fontId="6" fillId="2" borderId="0" xfId="0" applyFont="true" applyBorder="true" applyAlignment="true" applyProtection="false">
      <alignment horizontal="right" vertical="center" textRotation="0" wrapText="true" indent="0" shrinkToFit="false" readingOrder="2"/>
      <protection locked="true" hidden="false"/>
    </xf>
    <xf numFmtId="164" fontId="7" fillId="0" borderId="1" xfId="0" applyFont="true" applyBorder="true" applyAlignment="true" applyProtection="false">
      <alignment horizontal="right" vertical="center" textRotation="0" wrapText="true" indent="0" shrinkToFit="false" readingOrder="2"/>
      <protection locked="true" hidden="false"/>
    </xf>
    <xf numFmtId="164" fontId="8" fillId="2" borderId="1" xfId="0" applyFont="true" applyBorder="true" applyAlignment="true" applyProtection="true">
      <alignment horizontal="right" vertical="center" textRotation="0" wrapText="true" indent="0" shrinkToFit="false" readingOrder="2"/>
      <protection locked="false" hidden="false"/>
    </xf>
    <xf numFmtId="165" fontId="8" fillId="2" borderId="1" xfId="0" applyFont="true" applyBorder="true" applyAlignment="true" applyProtection="true">
      <alignment horizontal="right" vertical="center" textRotation="0" wrapText="true" indent="0" shrinkToFit="false" readingOrder="2"/>
      <protection locked="false" hidden="false"/>
    </xf>
    <xf numFmtId="164" fontId="6" fillId="0" borderId="0" xfId="0" applyFont="true" applyBorder="false" applyAlignment="true" applyProtection="false">
      <alignment horizontal="right" vertical="center" textRotation="0" wrapText="true" indent="0" shrinkToFit="false" readingOrder="2"/>
      <protection locked="true" hidden="false"/>
    </xf>
    <xf numFmtId="166" fontId="8" fillId="2" borderId="1" xfId="0" applyFont="true" applyBorder="true" applyAlignment="true" applyProtection="true">
      <alignment horizontal="right" vertical="center" textRotation="0" wrapText="true" indent="0" shrinkToFit="false" readingOrder="2"/>
      <protection locked="false" hidden="false"/>
    </xf>
    <xf numFmtId="164" fontId="7" fillId="0" borderId="0" xfId="0" applyFont="true" applyBorder="false" applyAlignment="true" applyProtection="false">
      <alignment horizontal="right" vertical="center" textRotation="0" wrapText="true" indent="0" shrinkToFit="false" readingOrder="2"/>
      <protection locked="true" hidden="false"/>
    </xf>
    <xf numFmtId="167" fontId="7" fillId="0" borderId="1" xfId="0" applyFont="true" applyBorder="true" applyAlignment="true" applyProtection="false">
      <alignment horizontal="right" vertical="center" textRotation="0" wrapText="true" indent="0" shrinkToFit="false" readingOrder="2"/>
      <protection locked="true" hidden="false"/>
    </xf>
    <xf numFmtId="166" fontId="9" fillId="0" borderId="1" xfId="0" applyFont="true" applyBorder="true" applyAlignment="true" applyProtection="false">
      <alignment horizontal="right" vertical="center" textRotation="0" wrapText="true" indent="0" shrinkToFit="false" readingOrder="2"/>
      <protection locked="true" hidden="false"/>
    </xf>
    <xf numFmtId="166" fontId="7" fillId="0" borderId="1" xfId="0" applyFont="true" applyBorder="true" applyAlignment="true" applyProtection="false">
      <alignment horizontal="right" vertical="center" textRotation="0" wrapText="true" indent="0" shrinkToFit="false" readingOrder="2"/>
      <protection locked="true" hidden="false"/>
    </xf>
    <xf numFmtId="164" fontId="10" fillId="3" borderId="0" xfId="0" applyFont="true" applyBorder="false" applyAlignment="true" applyProtection="false">
      <alignment horizontal="center" vertical="center" textRotation="0" wrapText="true" indent="0" shrinkToFit="false" readingOrder="2"/>
      <protection locked="true" hidden="false"/>
    </xf>
    <xf numFmtId="164" fontId="8" fillId="0" borderId="1" xfId="0" applyFont="true" applyBorder="true" applyAlignment="true" applyProtection="false">
      <alignment horizontal="right" vertical="center" textRotation="0" wrapText="true" indent="0" shrinkToFit="false" readingOrder="2"/>
      <protection locked="true" hidden="false"/>
    </xf>
    <xf numFmtId="166" fontId="8" fillId="0" borderId="1" xfId="0" applyFont="true" applyBorder="true" applyAlignment="true" applyProtection="false">
      <alignment horizontal="right" vertical="center" textRotation="0" wrapText="true" indent="0" shrinkToFit="false" readingOrder="2"/>
      <protection locked="true" hidden="false"/>
    </xf>
    <xf numFmtId="164" fontId="6" fillId="2" borderId="0" xfId="0" applyFont="true" applyBorder="false" applyAlignment="true" applyProtection="false">
      <alignment horizontal="right" vertical="center" textRotation="0" wrapText="true" indent="0" shrinkToFit="false" readingOrder="2"/>
      <protection locked="true" hidden="false"/>
    </xf>
    <xf numFmtId="164" fontId="10" fillId="0" borderId="0" xfId="0" applyFont="true" applyBorder="false" applyAlignment="true" applyProtection="false">
      <alignment horizontal="center" vertical="center" textRotation="0" wrapText="true" indent="0" shrinkToFit="false" readingOrder="2"/>
      <protection locked="true" hidden="false"/>
    </xf>
    <xf numFmtId="168" fontId="8" fillId="0" borderId="0" xfId="0" applyFont="true" applyBorder="false" applyAlignment="true" applyProtection="false">
      <alignment horizontal="center" vertical="center" textRotation="0" wrapText="true" indent="0" shrinkToFit="false" readingOrder="2"/>
      <protection locked="true" hidden="false"/>
    </xf>
    <xf numFmtId="169" fontId="8" fillId="2" borderId="1" xfId="0" applyFont="true" applyBorder="true" applyAlignment="true" applyProtection="true">
      <alignment horizontal="right" vertical="center" textRotation="0" wrapText="true" indent="0" shrinkToFit="false" readingOrder="2"/>
      <protection locked="false" hidden="false"/>
    </xf>
    <xf numFmtId="170" fontId="8" fillId="2" borderId="1" xfId="0" applyFont="true" applyBorder="true" applyAlignment="true" applyProtection="true">
      <alignment horizontal="right" vertical="center" textRotation="0" wrapText="true" indent="0" shrinkToFit="false" readingOrder="2"/>
      <protection locked="false" hidden="false"/>
    </xf>
    <xf numFmtId="165" fontId="8" fillId="0" borderId="1" xfId="0" applyFont="true" applyBorder="true" applyAlignment="true" applyProtection="false">
      <alignment horizontal="right" vertical="center" textRotation="0" wrapText="true" indent="0" shrinkToFit="false" readingOrder="2"/>
      <protection locked="true" hidden="false"/>
    </xf>
    <xf numFmtId="171" fontId="8" fillId="0" borderId="1" xfId="0" applyFont="true" applyBorder="true" applyAlignment="true" applyProtection="false">
      <alignment horizontal="right" vertical="center" textRotation="0" wrapText="true" indent="0" shrinkToFit="false" readingOrder="2"/>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6" fontId="8" fillId="4" borderId="1" xfId="0" applyFont="true" applyBorder="true" applyAlignment="true" applyProtection="false">
      <alignment horizontal="right" vertical="center" textRotation="0" wrapText="true" indent="0" shrinkToFit="false" readingOrder="2"/>
      <protection locked="true" hidden="false"/>
    </xf>
    <xf numFmtId="165" fontId="8" fillId="4" borderId="1" xfId="0" applyFont="true" applyBorder="true" applyAlignment="true" applyProtection="false">
      <alignment horizontal="right" vertical="center" textRotation="0" wrapText="true" indent="0" shrinkToFit="false" readingOrder="2"/>
      <protection locked="true" hidden="false"/>
    </xf>
    <xf numFmtId="171" fontId="8" fillId="4" borderId="1" xfId="0" applyFont="true" applyBorder="true" applyAlignment="true" applyProtection="false">
      <alignment horizontal="right" vertical="center" textRotation="0" wrapText="true" indent="0" shrinkToFit="false" readingOrder="2"/>
      <protection locked="true" hidden="false"/>
    </xf>
    <xf numFmtId="166" fontId="7" fillId="4" borderId="1" xfId="0" applyFont="true" applyBorder="true" applyAlignment="true" applyProtection="false">
      <alignment horizontal="right" vertical="center" textRotation="0" wrapText="true" indent="0" shrinkToFit="false" readingOrder="2"/>
      <protection locked="true" hidden="false"/>
    </xf>
    <xf numFmtId="164" fontId="7" fillId="2" borderId="1" xfId="0" applyFont="true" applyBorder="true" applyAlignment="true" applyProtection="true">
      <alignment horizontal="right" vertical="center" textRotation="0" wrapText="true" indent="0" shrinkToFit="false" readingOrder="2"/>
      <protection locked="false" hidden="false"/>
    </xf>
    <xf numFmtId="164" fontId="4" fillId="0" borderId="0" xfId="0" applyFont="true" applyBorder="false" applyAlignment="true" applyProtection="false">
      <alignment horizontal="right" vertical="center" textRotation="0" wrapText="true" indent="0" shrinkToFit="false" readingOrder="2"/>
      <protection locked="true" hidden="false"/>
    </xf>
    <xf numFmtId="167" fontId="8" fillId="0" borderId="1" xfId="0" applyFont="true" applyBorder="true" applyAlignment="true" applyProtection="false">
      <alignment horizontal="right" vertical="center" textRotation="0" wrapText="true" indent="0" shrinkToFit="false" readingOrder="2"/>
      <protection locked="true" hidden="false"/>
    </xf>
    <xf numFmtId="164" fontId="13" fillId="0" borderId="0" xfId="0" applyFont="true" applyBorder="false" applyAlignment="true" applyProtection="false">
      <alignment horizontal="right" vertical="center" textRotation="0" wrapText="true" indent="0" shrinkToFit="false" readingOrder="2"/>
      <protection locked="true" hidden="false"/>
    </xf>
    <xf numFmtId="164" fontId="8" fillId="0" borderId="0" xfId="0" applyFont="true" applyBorder="false" applyAlignment="true" applyProtection="false">
      <alignment horizontal="right" vertical="center" textRotation="0" wrapText="true" indent="0" shrinkToFit="false" readingOrder="2"/>
      <protection locked="true" hidden="false"/>
    </xf>
    <xf numFmtId="164" fontId="10" fillId="3" borderId="0" xfId="0" applyFont="true" applyBorder="false" applyAlignment="true" applyProtection="false">
      <alignment horizontal="right" vertical="center" textRotation="0" wrapText="true" indent="0" shrinkToFit="false" readingOrder="2"/>
      <protection locked="true" hidden="false"/>
    </xf>
    <xf numFmtId="164" fontId="13" fillId="0" borderId="1" xfId="0" applyFont="true" applyBorder="true" applyAlignment="true" applyProtection="false">
      <alignment horizontal="right" vertical="center" textRotation="0" wrapText="true" indent="0" shrinkToFit="false" readingOrder="2"/>
      <protection locked="true" hidden="false"/>
    </xf>
    <xf numFmtId="164" fontId="8" fillId="0" borderId="0" xfId="0" applyFont="true" applyBorder="true" applyAlignment="true" applyProtection="false">
      <alignment horizontal="right" vertical="center" textRotation="0" wrapText="true" indent="0" shrinkToFit="false" readingOrder="2"/>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E4A36"/>
          <bgColor rgb="FF000000"/>
        </patternFill>
      </fill>
    </dxf>
    <dxf>
      <fill>
        <patternFill patternType="solid">
          <bgColor rgb="FF000000"/>
        </patternFill>
      </fill>
    </dxf>
    <dxf>
      <fill>
        <patternFill patternType="solid">
          <fgColor rgb="FF16231C"/>
          <bgColor rgb="FF000000"/>
        </patternFill>
      </fill>
    </dxf>
    <dxf>
      <fill>
        <patternFill patternType="solid">
          <fgColor rgb="FFFFFFFF"/>
          <bgColor rgb="FF000000"/>
        </patternFill>
      </fill>
    </dxf>
    <dxf>
      <fill>
        <patternFill patternType="solid">
          <fgColor rgb="FFFFF8E6"/>
          <bgColor rgb="FF000000"/>
        </patternFill>
      </fill>
    </dxf>
    <dxf>
      <fill>
        <patternFill patternType="solid">
          <fgColor rgb="FFF6F8F6"/>
          <bgColor rgb="FF000000"/>
        </patternFill>
      </fill>
    </dxf>
    <dxf>
      <fill>
        <patternFill>
          <bgColor rgb="FFF8E3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5F1E"/>
      <rgbColor rgb="FF800080"/>
      <rgbColor rgb="FF008080"/>
      <rgbColor rgb="FFC0C0C0"/>
      <rgbColor rgb="FF808080"/>
      <rgbColor rgb="FF9999FF"/>
      <rgbColor rgb="FF993366"/>
      <rgbColor rgb="FFFFF8E6"/>
      <rgbColor rgb="FFF6F8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7E3"/>
      <rgbColor rgb="FFFFFF99"/>
      <rgbColor rgb="FF99CCFF"/>
      <rgbColor rgb="FFFF99CC"/>
      <rgbColor rgb="FFCC99FF"/>
      <rgbColor rgb="FFF8E3D6"/>
      <rgbColor rgb="FF3366FF"/>
      <rgbColor rgb="FF33CCCC"/>
      <rgbColor rgb="FF99CC00"/>
      <rgbColor rgb="FFFFCC00"/>
      <rgbColor rgb="FFFF9900"/>
      <rgbColor rgb="FFFF6600"/>
      <rgbColor rgb="FF4F5B54"/>
      <rgbColor rgb="FF969696"/>
      <rgbColor rgb="FF0E4A36"/>
      <rgbColor rgb="FF339966"/>
      <rgbColor rgb="FF16231C"/>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lawaeh.com/laws/labor-law/" TargetMode="Externa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hyperlink" Target="https://lawaeh.com/laws/labor-law/" TargetMode="External"/><Relationship Id="rId2" Type="http://schemas.openxmlformats.org/officeDocument/2006/relationships/hyperlink" Target="https://lawaeh.com/laws/labor-law/" TargetMode="External"/><Relationship Id="rId3" Type="http://schemas.openxmlformats.org/officeDocument/2006/relationships/hyperlink" Target="https://lawaeh.com/laws/labor-law/" TargetMode="External"/><Relationship Id="rId4" Type="http://schemas.openxmlformats.org/officeDocument/2006/relationships/hyperlink" Target="https://lawaeh.com/laws/labor-law/" TargetMode="External"/><Relationship Id="rId5" Type="http://schemas.openxmlformats.org/officeDocument/2006/relationships/hyperlink" Target="https://lawaeh.com/laws/labor-law/"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lawaeh.com/laws/labor-law/" TargetMode="External"/><Relationship Id="rId2" Type="http://schemas.openxmlformats.org/officeDocument/2006/relationships/hyperlink" Target="https://lawaeh.com/laws/labor-law/" TargetMode="External"/><Relationship Id="rId3" Type="http://schemas.openxmlformats.org/officeDocument/2006/relationships/hyperlink" Target="https://lawaeh.com/laws/labor-law/" TargetMode="External"/><Relationship Id="rId4" Type="http://schemas.openxmlformats.org/officeDocument/2006/relationships/hyperlink" Target="https://lawaeh.com/laws/labor-law/" TargetMode="External"/><Relationship Id="rId5" Type="http://schemas.openxmlformats.org/officeDocument/2006/relationships/hyperlink" Target="https://lawaeh.com/laws/labor-law/" TargetMode="External"/><Relationship Id="rId6" Type="http://schemas.openxmlformats.org/officeDocument/2006/relationships/hyperlink" Target="https://lawaeh.com/laws/labor-law/" TargetMode="External"/><Relationship Id="rId7" Type="http://schemas.openxmlformats.org/officeDocument/2006/relationships/hyperlink" Target="https://lawaeh.com/laws/labor-law/" TargetMode="External"/><Relationship Id="rId8" Type="http://schemas.openxmlformats.org/officeDocument/2006/relationships/hyperlink" Target="https://lawaeh.com/laws/labor-law/" TargetMode="External"/><Relationship Id="rId9" Type="http://schemas.openxmlformats.org/officeDocument/2006/relationships/hyperlink" Target="https://lawaeh.com/laws/labor-law/" TargetMode="External"/><Relationship Id="rId10" Type="http://schemas.openxmlformats.org/officeDocument/2006/relationships/hyperlink" Target="https://lawaeh.com/laws/labor-law/" TargetMode="External"/><Relationship Id="rId11" Type="http://schemas.openxmlformats.org/officeDocument/2006/relationships/hyperlink" Target="https://lawaeh.com/laws/labor-law/" TargetMode="External"/><Relationship Id="rId12" Type="http://schemas.openxmlformats.org/officeDocument/2006/relationships/hyperlink" Target="https://lawaeh.com/laws/labor-law/" TargetMode="External"/><Relationship Id="rId13" Type="http://schemas.openxmlformats.org/officeDocument/2006/relationships/hyperlink" Target="https://lawaeh.com/laws/labor-law/" TargetMode="External"/><Relationship Id="rId14" Type="http://schemas.openxmlformats.org/officeDocument/2006/relationships/hyperlink" Target="https://lawaeh.com/laws/labor-law/" TargetMode="External"/><Relationship Id="rId15" Type="http://schemas.openxmlformats.org/officeDocument/2006/relationships/hyperlink" Target="https://lawaeh.com/laws/labor-law/" TargetMode="External"/><Relationship Id="rId16" Type="http://schemas.openxmlformats.org/officeDocument/2006/relationships/hyperlink" Target="https://lawaeh.com/laws/labor-law/" TargetMode="External"/><Relationship Id="rId17" Type="http://schemas.openxmlformats.org/officeDocument/2006/relationships/hyperlink" Target="https://lawaeh.com/tools/end-of-servic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3"/>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30"/>
    <col collapsed="false" customWidth="true" hidden="false" outlineLevel="0" max="3" min="3" style="0" width="4"/>
    <col collapsed="false" customWidth="true" hidden="false" outlineLevel="0" max="4" min="4" style="0" width="30"/>
  </cols>
  <sheetData>
    <row r="1" customFormat="false" ht="15" hidden="false" customHeight="true" outlineLevel="0" collapsed="false">
      <c r="A1" s="1" t="s">
        <v>0</v>
      </c>
      <c r="B1" s="1"/>
      <c r="C1" s="1"/>
      <c r="D1" s="1"/>
    </row>
    <row r="2" customFormat="false" ht="30" hidden="false" customHeight="true" outlineLevel="0" collapsed="false">
      <c r="A2" s="2" t="s">
        <v>1</v>
      </c>
      <c r="B2" s="2"/>
      <c r="C2" s="2"/>
      <c r="D2" s="2"/>
    </row>
    <row r="3" customFormat="false" ht="15" hidden="false" customHeight="true" outlineLevel="0" collapsed="false">
      <c r="A3" s="3" t="s">
        <v>2</v>
      </c>
      <c r="B3" s="3"/>
      <c r="C3" s="3"/>
      <c r="D3" s="3"/>
    </row>
    <row r="4" customFormat="false" ht="15" hidden="false" customHeight="true" outlineLevel="0" collapsed="false">
      <c r="A4" s="4" t="s">
        <v>3</v>
      </c>
      <c r="B4" s="4"/>
      <c r="C4" s="4"/>
      <c r="D4" s="4"/>
    </row>
    <row r="6" customFormat="false" ht="15" hidden="false" customHeight="false" outlineLevel="0" collapsed="false">
      <c r="A6" s="5" t="s">
        <v>4</v>
      </c>
      <c r="B6" s="6" t="s">
        <v>5</v>
      </c>
    </row>
    <row r="7" customFormat="false" ht="15" hidden="false" customHeight="false" outlineLevel="0" collapsed="false">
      <c r="A7" s="5" t="s">
        <v>6</v>
      </c>
      <c r="B7" s="7" t="n">
        <v>46295</v>
      </c>
      <c r="D7" s="8" t="str">
        <f aca="false">IF(B7="","",IFERROR("يوافق "&amp;(B7-INDEX(UQ_START,MATCH(B7,UQ_START,1))+1)&amp;"/"&amp;(MOD(MATCH(B7,UQ_START,1)-1,12)+1)&amp;"/"&amp;(1343+INT((MATCH(B7,UQ_START,1)-1)/12))&amp;"هـ","خارج نطاق التقويم"))</f>
        <v>يوافق 19/4/1448هـ</v>
      </c>
    </row>
    <row r="8" customFormat="false" ht="15" hidden="false" customHeight="false" outlineLevel="0" collapsed="false">
      <c r="A8" s="5" t="s">
        <v>7</v>
      </c>
      <c r="B8" s="6" t="s">
        <v>8</v>
      </c>
    </row>
    <row r="9" customFormat="false" ht="15" hidden="false" customHeight="false" outlineLevel="0" collapsed="false">
      <c r="A9" s="5" t="s">
        <v>9</v>
      </c>
      <c r="B9" s="9" t="n">
        <v>0</v>
      </c>
    </row>
    <row r="11" customFormat="false" ht="15" hidden="false" customHeight="true" outlineLevel="0" collapsed="false">
      <c r="A11" s="3" t="s">
        <v>10</v>
      </c>
      <c r="B11" s="3"/>
      <c r="C11" s="3"/>
      <c r="D11" s="3"/>
    </row>
    <row r="12" customFormat="false" ht="15" hidden="false" customHeight="false" outlineLevel="0" collapsed="false">
      <c r="A12" s="3"/>
      <c r="B12" s="3"/>
      <c r="C12" s="3"/>
      <c r="D12" s="3"/>
    </row>
    <row r="13" customFormat="false" ht="23.85" hidden="false" customHeight="false" outlineLevel="0" collapsed="false">
      <c r="A13" s="10" t="s">
        <v>11</v>
      </c>
      <c r="B13" s="8" t="s">
        <v>12</v>
      </c>
    </row>
    <row r="14" customFormat="false" ht="15" hidden="false" customHeight="false" outlineLevel="0" collapsed="false">
      <c r="A14" s="6" t="s">
        <v>13</v>
      </c>
    </row>
    <row r="15" customFormat="false" ht="15" hidden="false" customHeight="false" outlineLevel="0" collapsed="false">
      <c r="A15" s="6" t="s">
        <v>14</v>
      </c>
    </row>
    <row r="16" customFormat="false" ht="15" hidden="false" customHeight="false" outlineLevel="0" collapsed="false">
      <c r="A16" s="6" t="s">
        <v>15</v>
      </c>
    </row>
    <row r="17" customFormat="false" ht="15" hidden="false" customHeight="false" outlineLevel="0" collapsed="false">
      <c r="A17" s="6" t="s">
        <v>16</v>
      </c>
    </row>
    <row r="18" customFormat="false" ht="15" hidden="false" customHeight="false" outlineLevel="0" collapsed="false">
      <c r="A18" s="6"/>
    </row>
    <row r="19" customFormat="false" ht="15" hidden="false" customHeight="false" outlineLevel="0" collapsed="false">
      <c r="A19" s="6"/>
    </row>
    <row r="20" customFormat="false" ht="15" hidden="false" customHeight="false" outlineLevel="0" collapsed="false">
      <c r="A20" s="6"/>
    </row>
    <row r="21" customFormat="false" ht="15" hidden="false" customHeight="false" outlineLevel="0" collapsed="false">
      <c r="A21" s="6"/>
    </row>
    <row r="22" customFormat="false" ht="15" hidden="false" customHeight="false" outlineLevel="0" collapsed="false">
      <c r="A22" s="6"/>
    </row>
    <row r="23" customFormat="false" ht="15" hidden="false" customHeight="false" outlineLevel="0" collapsed="false">
      <c r="A23" s="6"/>
    </row>
    <row r="24" customFormat="false" ht="15" hidden="false" customHeight="false" outlineLevel="0" collapsed="false">
      <c r="A24" s="6"/>
    </row>
    <row r="25" customFormat="false" ht="15" hidden="false" customHeight="false" outlineLevel="0" collapsed="false">
      <c r="A25" s="6"/>
    </row>
    <row r="26" customFormat="false" ht="15" hidden="false" customHeight="false" outlineLevel="0" collapsed="false">
      <c r="A26" s="6"/>
    </row>
    <row r="27" customFormat="false" ht="15" hidden="false" customHeight="false" outlineLevel="0" collapsed="false">
      <c r="A27" s="6"/>
    </row>
    <row r="28" customFormat="false" ht="15" hidden="false" customHeight="false" outlineLevel="0" collapsed="false">
      <c r="A28" s="6"/>
    </row>
    <row r="29" customFormat="false" ht="15" hidden="false" customHeight="false" outlineLevel="0" collapsed="false">
      <c r="A29" s="6"/>
    </row>
    <row r="30" customFormat="false" ht="15" hidden="false" customHeight="false" outlineLevel="0" collapsed="false">
      <c r="A30" s="6"/>
    </row>
    <row r="31" customFormat="false" ht="15" hidden="false" customHeight="false" outlineLevel="0" collapsed="false">
      <c r="A31" s="6"/>
    </row>
    <row r="32" customFormat="false" ht="15" hidden="false" customHeight="false" outlineLevel="0" collapsed="false">
      <c r="A32" s="6"/>
    </row>
    <row r="33" customFormat="false" ht="15" hidden="false" customHeight="false" outlineLevel="0" collapsed="false">
      <c r="A33" s="6"/>
    </row>
  </sheetData>
  <sheetProtection sheet="true"/>
  <mergeCells count="5">
    <mergeCell ref="A1:D1"/>
    <mergeCell ref="A2:D2"/>
    <mergeCell ref="A3:D3"/>
    <mergeCell ref="A4:D4"/>
    <mergeCell ref="A11:D12"/>
  </mergeCells>
  <dataValidations count="2">
    <dataValidation allowBlank="false" errorStyle="stop" operator="between" showDropDown="false" showErrorMessage="false" showInputMessage="false" sqref="B8" type="list">
      <formula1>L_CALENDARS</formula1>
      <formula2>0</formula2>
    </dataValidation>
    <dataValidation allowBlank="false" errorStyle="stop" operator="between" showDropDown="false" showErrorMessage="false" showInputMessage="false" sqref="B7" type="date">
      <formula1>9345</formula1>
      <formula2>64609</formula2>
    </dataValidation>
  </dataValidations>
  <hyperlinks>
    <hyperlink ref="A11" r:id="rId1" location="a-10" display="المادة 10: المدد بالتقويم الهجري ما لم ينص عقد العمل أو لائحة تنظيم العمل على خلاف ذلك. قرار مجلس الوزراء (310) وتاريخ 16/4/1445هـ استثنى ما نص صراحة على الهجري؛ ولا تكفي كتابة التواريخ بالميلادي في العقد دليلاً على اختياره."/>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1"/>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5" min="2" style="0" width="18"/>
    <col collapsed="false" customWidth="true" hidden="false" outlineLevel="0" max="6" min="6" style="0" width="4"/>
  </cols>
  <sheetData>
    <row r="1" customFormat="false" ht="15" hidden="false" customHeight="true" outlineLevel="0" collapsed="false">
      <c r="A1" s="1" t="s">
        <v>0</v>
      </c>
      <c r="B1" s="1"/>
      <c r="C1" s="1"/>
      <c r="D1" s="1"/>
      <c r="E1" s="1"/>
    </row>
    <row r="2" customFormat="false" ht="30" hidden="false" customHeight="true" outlineLevel="0" collapsed="false">
      <c r="A2" s="2" t="s">
        <v>17</v>
      </c>
      <c r="B2" s="2"/>
      <c r="C2" s="2"/>
      <c r="D2" s="2"/>
      <c r="E2" s="2"/>
    </row>
    <row r="3" customFormat="false" ht="15" hidden="false" customHeight="false" outlineLevel="0" collapsed="false">
      <c r="A3" s="3" t="str">
        <f aca="false">"المنشأة: "&amp;CO_NAME&amp;"   ·   حتى "&amp;TEXT(AS_OF,"yyyy-mm-dd")&amp;"   ·   التقويم: "&amp;CAL</f>
        <v>المنشأة: منشأة المثال التجارية   ·   حتى 2026-09-30   ·   التقويم: هجري</v>
      </c>
      <c r="B3" s="3"/>
      <c r="C3" s="3"/>
      <c r="D3" s="3"/>
      <c r="E3" s="3"/>
    </row>
    <row r="6" customFormat="false" ht="15" hidden="false" customHeight="false" outlineLevel="0" collapsed="false">
      <c r="A6" s="5" t="s">
        <v>18</v>
      </c>
      <c r="B6" s="11" t="n">
        <f aca="false">SUMPRODUCT(('سجل الموظفين'!$F$8:$F$307="")*('سجل الموظفين'!$B$8:$B$307&lt;&gt;""))</f>
        <v>3</v>
      </c>
    </row>
    <row r="7" customFormat="false" ht="32.8" hidden="false" customHeight="false" outlineLevel="0" collapsed="false">
      <c r="A7" s="5" t="s">
        <v>19</v>
      </c>
      <c r="B7" s="12" t="n">
        <f aca="false">SUMIFS('سجل الموظفين'!$S$8:$S$307,'سجل الموظفين'!$F$8:$F$307,"",'سجل الموظفين'!$B$8:$B$307,"&lt;&gt;")</f>
        <v>329711.581920904</v>
      </c>
    </row>
    <row r="8" customFormat="false" ht="15" hidden="false" customHeight="false" outlineLevel="0" collapsed="false">
      <c r="A8" s="5" t="s">
        <v>20</v>
      </c>
      <c r="B8" s="13" t="n">
        <f aca="false">SUMIFS('سجل الموظفين'!$V$8:$V$307,'سجل الموظفين'!$F$8:$F$307,"",'سجل الموظفين'!$B$8:$B$307,"&lt;&gt;")</f>
        <v>27230</v>
      </c>
    </row>
    <row r="9" customFormat="false" ht="32.8" hidden="false" customHeight="false" outlineLevel="0" collapsed="false">
      <c r="A9" s="5" t="s">
        <v>21</v>
      </c>
      <c r="B9" s="12" t="n">
        <f aca="false">B7+B8</f>
        <v>356941.581920904</v>
      </c>
    </row>
    <row r="10" customFormat="false" ht="15" hidden="false" customHeight="false" outlineLevel="0" collapsed="false">
      <c r="A10" s="5" t="s">
        <v>22</v>
      </c>
      <c r="B10" s="13" t="n">
        <f aca="false">PREV</f>
        <v>0</v>
      </c>
    </row>
    <row r="11" customFormat="false" ht="23.85" hidden="false" customHeight="false" outlineLevel="0" collapsed="false">
      <c r="A11" s="5" t="s">
        <v>23</v>
      </c>
      <c r="B11" s="13" t="str">
        <f aca="false">IF(PREV=0,"-",B7-PREV)</f>
        <v>-</v>
      </c>
      <c r="C11" s="8" t="s">
        <v>24</v>
      </c>
    </row>
    <row r="12" customFormat="false" ht="15" hidden="false" customHeight="false" outlineLevel="0" collapsed="false">
      <c r="A12" s="5" t="s">
        <v>25</v>
      </c>
      <c r="B12" s="13" t="n">
        <f aca="false">SUMIFS('سجل الموظفين'!$T$8:$T$307,'سجل الموظفين'!$F$8:$F$307,"",'سجل الموظفين'!$B$8:$B$307,"&lt;&gt;")</f>
        <v>308402.824858757</v>
      </c>
    </row>
    <row r="13" customFormat="false" ht="15" hidden="false" customHeight="false" outlineLevel="0" collapsed="false">
      <c r="A13" s="5" t="s">
        <v>26</v>
      </c>
      <c r="B13" s="11" t="n">
        <f aca="false">SUMPRODUCT(('سجل الموظفين'!$F$8:$F$307="")*('سجل الموظفين'!$B$8:$B$307&lt;&gt;"")*('سجل الموظفين'!$J$8:$J$307="لبعض الوقت"))</f>
        <v>1</v>
      </c>
    </row>
    <row r="14" customFormat="false" ht="15" hidden="false" customHeight="false" outlineLevel="0" collapsed="false">
      <c r="A14" s="5" t="s">
        <v>27</v>
      </c>
      <c r="B14" s="13" t="n">
        <f aca="false">SUMIFS('سجل الموظفين'!$W$8:$W$307,'سجل الموظفين'!$F$8:$F$307,"&lt;&gt;",'سجل الموظفين'!$B$8:$B$307,"&lt;&gt;")</f>
        <v>34764.5951035782</v>
      </c>
    </row>
    <row r="17" customFormat="false" ht="15" hidden="false" customHeight="false" outlineLevel="0" collapsed="false">
      <c r="A17" s="10" t="s">
        <v>28</v>
      </c>
    </row>
    <row r="18" customFormat="false" ht="15" hidden="false" customHeight="false" outlineLevel="0" collapsed="false">
      <c r="A18" s="14" t="s">
        <v>29</v>
      </c>
      <c r="B18" s="14" t="s">
        <v>30</v>
      </c>
      <c r="C18" s="14" t="s">
        <v>31</v>
      </c>
      <c r="D18" s="14" t="s">
        <v>32</v>
      </c>
      <c r="E18" s="14" t="s">
        <v>33</v>
      </c>
    </row>
    <row r="19" customFormat="false" ht="15" hidden="false" customHeight="false" outlineLevel="0" collapsed="false">
      <c r="A19" s="15" t="str">
        <f aca="false">IF(الإعدادات!A14="","",الإعدادات!A14)</f>
        <v>الموارد البشرية</v>
      </c>
      <c r="B19" s="15" t="n">
        <f aca="false">IF(A19="","",SUMPRODUCT(('سجل الموظفين'!$F$8:$F$307="")*('سجل الموظفين'!$B$8:$B$307&lt;&gt;"")*('سجل الموظفين'!$D$8:$D$307=A19)))</f>
        <v>1</v>
      </c>
      <c r="C19" s="16" t="n">
        <f aca="false">IF(A19="","",SUMIFS('سجل الموظفين'!$S$8:$S$307,'سجل الموظفين'!$F$8:$F$307,"",'سجل الموظفين'!$B$8:$B$307,"&lt;&gt;",'سجل الموظفين'!$D$8:$D$307,A19))</f>
        <v>63926.2711864407</v>
      </c>
      <c r="D19" s="16" t="n">
        <f aca="false">IF(A19="","",SUMIFS('سجل الموظفين'!$V$8:$V$307,'سجل الموظفين'!$F$8:$F$307,"",'سجل الموظفين'!$B$8:$B$307,"&lt;&gt;",'سجل الموظفين'!$D$8:$D$307,A19))</f>
        <v>7230</v>
      </c>
      <c r="E19" s="13" t="n">
        <f aca="false">IF(A19="","",C19+D19)</f>
        <v>71156.2711864407</v>
      </c>
    </row>
    <row r="20" customFormat="false" ht="15" hidden="false" customHeight="false" outlineLevel="0" collapsed="false">
      <c r="A20" s="15" t="str">
        <f aca="false">IF(الإعدادات!A15="","",الإعدادات!A15)</f>
        <v>المبيعات</v>
      </c>
      <c r="B20" s="15" t="n">
        <f aca="false">IF(A20="","",SUMPRODUCT(('سجل الموظفين'!$F$8:$F$307="")*('سجل الموظفين'!$B$8:$B$307&lt;&gt;"")*('سجل الموظفين'!$D$8:$D$307=A20)))</f>
        <v>0</v>
      </c>
      <c r="C20" s="16" t="n">
        <f aca="false">IF(A20="","",SUMIFS('سجل الموظفين'!$S$8:$S$307,'سجل الموظفين'!$F$8:$F$307,"",'سجل الموظفين'!$B$8:$B$307,"&lt;&gt;",'سجل الموظفين'!$D$8:$D$307,A20))</f>
        <v>0</v>
      </c>
      <c r="D20" s="16" t="n">
        <f aca="false">IF(A20="","",SUMIFS('سجل الموظفين'!$V$8:$V$307,'سجل الموظفين'!$F$8:$F$307,"",'سجل الموظفين'!$B$8:$B$307,"&lt;&gt;",'سجل الموظفين'!$D$8:$D$307,A20))</f>
        <v>0</v>
      </c>
      <c r="E20" s="13" t="n">
        <f aca="false">IF(A20="","",C20+D20)</f>
        <v>0</v>
      </c>
    </row>
    <row r="21" customFormat="false" ht="15" hidden="false" customHeight="false" outlineLevel="0" collapsed="false">
      <c r="A21" s="15" t="str">
        <f aca="false">IF(الإعدادات!A16="","",الإعدادات!A16)</f>
        <v>المالية</v>
      </c>
      <c r="B21" s="15" t="n">
        <f aca="false">IF(A21="","",SUMPRODUCT(('سجل الموظفين'!$F$8:$F$307="")*('سجل الموظفين'!$B$8:$B$307&lt;&gt;"")*('سجل الموظفين'!$D$8:$D$307=A21)))</f>
        <v>1</v>
      </c>
      <c r="C21" s="16" t="n">
        <f aca="false">IF(A21="","",SUMIFS('سجل الموظفين'!$S$8:$S$307,'سجل الموظفين'!$F$8:$F$307,"",'سجل الموظفين'!$B$8:$B$307,"&lt;&gt;",'سجل الموظفين'!$D$8:$D$307,A21))</f>
        <v>265785.310734463</v>
      </c>
      <c r="D21" s="16" t="n">
        <f aca="false">IF(A21="","",SUMIFS('سجل الموظفين'!$V$8:$V$307,'سجل الموظفين'!$F$8:$F$307,"",'سجل الموظفين'!$B$8:$B$307,"&lt;&gt;",'سجل الموظفين'!$D$8:$D$307,A21))</f>
        <v>19000</v>
      </c>
      <c r="E21" s="13" t="n">
        <f aca="false">IF(A21="","",C21+D21)</f>
        <v>284785.310734463</v>
      </c>
    </row>
    <row r="22" customFormat="false" ht="15" hidden="false" customHeight="false" outlineLevel="0" collapsed="false">
      <c r="A22" s="15" t="str">
        <f aca="false">IF(الإعدادات!A17="","",الإعدادات!A17)</f>
        <v>العمليات</v>
      </c>
      <c r="B22" s="15" t="n">
        <f aca="false">IF(A22="","",SUMPRODUCT(('سجل الموظفين'!$F$8:$F$307="")*('سجل الموظفين'!$B$8:$B$307&lt;&gt;"")*('سجل الموظفين'!$D$8:$D$307=A22)))</f>
        <v>1</v>
      </c>
      <c r="C22" s="16" t="n">
        <f aca="false">IF(A22="","",SUMIFS('سجل الموظفين'!$S$8:$S$307,'سجل الموظفين'!$F$8:$F$307,"",'سجل الموظفين'!$B$8:$B$307,"&lt;&gt;",'سجل الموظفين'!$D$8:$D$307,A22))</f>
        <v>0</v>
      </c>
      <c r="D22" s="16" t="n">
        <f aca="false">IF(A22="","",SUMIFS('سجل الموظفين'!$V$8:$V$307,'سجل الموظفين'!$F$8:$F$307,"",'سجل الموظفين'!$B$8:$B$307,"&lt;&gt;",'سجل الموظفين'!$D$8:$D$307,A22))</f>
        <v>1000</v>
      </c>
      <c r="E22" s="13" t="n">
        <f aca="false">IF(A22="","",C22+D22)</f>
        <v>1000</v>
      </c>
    </row>
    <row r="23" customFormat="false" ht="15" hidden="false" customHeight="false" outlineLevel="0" collapsed="false">
      <c r="A23" s="15" t="str">
        <f aca="false">IF(الإعدادات!A18="","",الإعدادات!A18)</f>
        <v/>
      </c>
      <c r="B23" s="15" t="str">
        <f aca="false">IF(A23="","",SUMPRODUCT(('سجل الموظفين'!$F$8:$F$307="")*('سجل الموظفين'!$B$8:$B$307&lt;&gt;"")*('سجل الموظفين'!$D$8:$D$307=A23)))</f>
        <v/>
      </c>
      <c r="C23" s="16" t="str">
        <f aca="false">IF(A23="","",SUMIFS('سجل الموظفين'!$S$8:$S$307,'سجل الموظفين'!$F$8:$F$307,"",'سجل الموظفين'!$B$8:$B$307,"&lt;&gt;",'سجل الموظفين'!$D$8:$D$307,A23))</f>
        <v/>
      </c>
      <c r="D23" s="16" t="str">
        <f aca="false">IF(A23="","",SUMIFS('سجل الموظفين'!$V$8:$V$307,'سجل الموظفين'!$F$8:$F$307,"",'سجل الموظفين'!$B$8:$B$307,"&lt;&gt;",'سجل الموظفين'!$D$8:$D$307,A23))</f>
        <v/>
      </c>
      <c r="E23" s="13" t="str">
        <f aca="false">IF(A23="","",C23+D23)</f>
        <v/>
      </c>
    </row>
    <row r="24" customFormat="false" ht="15" hidden="false" customHeight="false" outlineLevel="0" collapsed="false">
      <c r="A24" s="15" t="str">
        <f aca="false">IF(الإعدادات!A19="","",الإعدادات!A19)</f>
        <v/>
      </c>
      <c r="B24" s="15" t="str">
        <f aca="false">IF(A24="","",SUMPRODUCT(('سجل الموظفين'!$F$8:$F$307="")*('سجل الموظفين'!$B$8:$B$307&lt;&gt;"")*('سجل الموظفين'!$D$8:$D$307=A24)))</f>
        <v/>
      </c>
      <c r="C24" s="16" t="str">
        <f aca="false">IF(A24="","",SUMIFS('سجل الموظفين'!$S$8:$S$307,'سجل الموظفين'!$F$8:$F$307,"",'سجل الموظفين'!$B$8:$B$307,"&lt;&gt;",'سجل الموظفين'!$D$8:$D$307,A24))</f>
        <v/>
      </c>
      <c r="D24" s="16" t="str">
        <f aca="false">IF(A24="","",SUMIFS('سجل الموظفين'!$V$8:$V$307,'سجل الموظفين'!$F$8:$F$307,"",'سجل الموظفين'!$B$8:$B$307,"&lt;&gt;",'سجل الموظفين'!$D$8:$D$307,A24))</f>
        <v/>
      </c>
      <c r="E24" s="13" t="str">
        <f aca="false">IF(A24="","",C24+D24)</f>
        <v/>
      </c>
    </row>
    <row r="25" customFormat="false" ht="15" hidden="false" customHeight="false" outlineLevel="0" collapsed="false">
      <c r="A25" s="15" t="str">
        <f aca="false">IF(الإعدادات!A20="","",الإعدادات!A20)</f>
        <v/>
      </c>
      <c r="B25" s="15" t="str">
        <f aca="false">IF(A25="","",SUMPRODUCT(('سجل الموظفين'!$F$8:$F$307="")*('سجل الموظفين'!$B$8:$B$307&lt;&gt;"")*('سجل الموظفين'!$D$8:$D$307=A25)))</f>
        <v/>
      </c>
      <c r="C25" s="16" t="str">
        <f aca="false">IF(A25="","",SUMIFS('سجل الموظفين'!$S$8:$S$307,'سجل الموظفين'!$F$8:$F$307,"",'سجل الموظفين'!$B$8:$B$307,"&lt;&gt;",'سجل الموظفين'!$D$8:$D$307,A25))</f>
        <v/>
      </c>
      <c r="D25" s="16" t="str">
        <f aca="false">IF(A25="","",SUMIFS('سجل الموظفين'!$V$8:$V$307,'سجل الموظفين'!$F$8:$F$307,"",'سجل الموظفين'!$B$8:$B$307,"&lt;&gt;",'سجل الموظفين'!$D$8:$D$307,A25))</f>
        <v/>
      </c>
      <c r="E25" s="13" t="str">
        <f aca="false">IF(A25="","",C25+D25)</f>
        <v/>
      </c>
    </row>
    <row r="26" customFormat="false" ht="15" hidden="false" customHeight="false" outlineLevel="0" collapsed="false">
      <c r="A26" s="15" t="str">
        <f aca="false">IF(الإعدادات!A21="","",الإعدادات!A21)</f>
        <v/>
      </c>
      <c r="B26" s="15" t="str">
        <f aca="false">IF(A26="","",SUMPRODUCT(('سجل الموظفين'!$F$8:$F$307="")*('سجل الموظفين'!$B$8:$B$307&lt;&gt;"")*('سجل الموظفين'!$D$8:$D$307=A26)))</f>
        <v/>
      </c>
      <c r="C26" s="16" t="str">
        <f aca="false">IF(A26="","",SUMIFS('سجل الموظفين'!$S$8:$S$307,'سجل الموظفين'!$F$8:$F$307,"",'سجل الموظفين'!$B$8:$B$307,"&lt;&gt;",'سجل الموظفين'!$D$8:$D$307,A26))</f>
        <v/>
      </c>
      <c r="D26" s="16" t="str">
        <f aca="false">IF(A26="","",SUMIFS('سجل الموظفين'!$V$8:$V$307,'سجل الموظفين'!$F$8:$F$307,"",'سجل الموظفين'!$B$8:$B$307,"&lt;&gt;",'سجل الموظفين'!$D$8:$D$307,A26))</f>
        <v/>
      </c>
      <c r="E26" s="13" t="str">
        <f aca="false">IF(A26="","",C26+D26)</f>
        <v/>
      </c>
    </row>
    <row r="27" customFormat="false" ht="15" hidden="false" customHeight="false" outlineLevel="0" collapsed="false">
      <c r="A27" s="15" t="str">
        <f aca="false">IF(الإعدادات!A22="","",الإعدادات!A22)</f>
        <v/>
      </c>
      <c r="B27" s="15" t="str">
        <f aca="false">IF(A27="","",SUMPRODUCT(('سجل الموظفين'!$F$8:$F$307="")*('سجل الموظفين'!$B$8:$B$307&lt;&gt;"")*('سجل الموظفين'!$D$8:$D$307=A27)))</f>
        <v/>
      </c>
      <c r="C27" s="16" t="str">
        <f aca="false">IF(A27="","",SUMIFS('سجل الموظفين'!$S$8:$S$307,'سجل الموظفين'!$F$8:$F$307,"",'سجل الموظفين'!$B$8:$B$307,"&lt;&gt;",'سجل الموظفين'!$D$8:$D$307,A27))</f>
        <v/>
      </c>
      <c r="D27" s="16" t="str">
        <f aca="false">IF(A27="","",SUMIFS('سجل الموظفين'!$V$8:$V$307,'سجل الموظفين'!$F$8:$F$307,"",'سجل الموظفين'!$B$8:$B$307,"&lt;&gt;",'سجل الموظفين'!$D$8:$D$307,A27))</f>
        <v/>
      </c>
      <c r="E27" s="13" t="str">
        <f aca="false">IF(A27="","",C27+D27)</f>
        <v/>
      </c>
    </row>
    <row r="28" customFormat="false" ht="15" hidden="false" customHeight="false" outlineLevel="0" collapsed="false">
      <c r="A28" s="15" t="str">
        <f aca="false">IF(الإعدادات!A23="","",الإعدادات!A23)</f>
        <v/>
      </c>
      <c r="B28" s="15" t="str">
        <f aca="false">IF(A28="","",SUMPRODUCT(('سجل الموظفين'!$F$8:$F$307="")*('سجل الموظفين'!$B$8:$B$307&lt;&gt;"")*('سجل الموظفين'!$D$8:$D$307=A28)))</f>
        <v/>
      </c>
      <c r="C28" s="16" t="str">
        <f aca="false">IF(A28="","",SUMIFS('سجل الموظفين'!$S$8:$S$307,'سجل الموظفين'!$F$8:$F$307,"",'سجل الموظفين'!$B$8:$B$307,"&lt;&gt;",'سجل الموظفين'!$D$8:$D$307,A28))</f>
        <v/>
      </c>
      <c r="D28" s="16" t="str">
        <f aca="false">IF(A28="","",SUMIFS('سجل الموظفين'!$V$8:$V$307,'سجل الموظفين'!$F$8:$F$307,"",'سجل الموظفين'!$B$8:$B$307,"&lt;&gt;",'سجل الموظفين'!$D$8:$D$307,A28))</f>
        <v/>
      </c>
      <c r="E28" s="13" t="str">
        <f aca="false">IF(A28="","",C28+D28)</f>
        <v/>
      </c>
    </row>
    <row r="29" customFormat="false" ht="15" hidden="false" customHeight="false" outlineLevel="0" collapsed="false">
      <c r="A29" s="15" t="str">
        <f aca="false">IF(الإعدادات!A24="","",الإعدادات!A24)</f>
        <v/>
      </c>
      <c r="B29" s="15" t="str">
        <f aca="false">IF(A29="","",SUMPRODUCT(('سجل الموظفين'!$F$8:$F$307="")*('سجل الموظفين'!$B$8:$B$307&lt;&gt;"")*('سجل الموظفين'!$D$8:$D$307=A29)))</f>
        <v/>
      </c>
      <c r="C29" s="16" t="str">
        <f aca="false">IF(A29="","",SUMIFS('سجل الموظفين'!$S$8:$S$307,'سجل الموظفين'!$F$8:$F$307,"",'سجل الموظفين'!$B$8:$B$307,"&lt;&gt;",'سجل الموظفين'!$D$8:$D$307,A29))</f>
        <v/>
      </c>
      <c r="D29" s="16" t="str">
        <f aca="false">IF(A29="","",SUMIFS('سجل الموظفين'!$V$8:$V$307,'سجل الموظفين'!$F$8:$F$307,"",'سجل الموظفين'!$B$8:$B$307,"&lt;&gt;",'سجل الموظفين'!$D$8:$D$307,A29))</f>
        <v/>
      </c>
      <c r="E29" s="13" t="str">
        <f aca="false">IF(A29="","",C29+D29)</f>
        <v/>
      </c>
    </row>
    <row r="30" customFormat="false" ht="15" hidden="false" customHeight="false" outlineLevel="0" collapsed="false">
      <c r="A30" s="15" t="str">
        <f aca="false">IF(الإعدادات!A25="","",الإعدادات!A25)</f>
        <v/>
      </c>
      <c r="B30" s="15" t="str">
        <f aca="false">IF(A30="","",SUMPRODUCT(('سجل الموظفين'!$F$8:$F$307="")*('سجل الموظفين'!$B$8:$B$307&lt;&gt;"")*('سجل الموظفين'!$D$8:$D$307=A30)))</f>
        <v/>
      </c>
      <c r="C30" s="16" t="str">
        <f aca="false">IF(A30="","",SUMIFS('سجل الموظفين'!$S$8:$S$307,'سجل الموظفين'!$F$8:$F$307,"",'سجل الموظفين'!$B$8:$B$307,"&lt;&gt;",'سجل الموظفين'!$D$8:$D$307,A30))</f>
        <v/>
      </c>
      <c r="D30" s="16" t="str">
        <f aca="false">IF(A30="","",SUMIFS('سجل الموظفين'!$V$8:$V$307,'سجل الموظفين'!$F$8:$F$307,"",'سجل الموظفين'!$B$8:$B$307,"&lt;&gt;",'سجل الموظفين'!$D$8:$D$307,A30))</f>
        <v/>
      </c>
      <c r="E30" s="13" t="str">
        <f aca="false">IF(A30="","",C30+D30)</f>
        <v/>
      </c>
    </row>
    <row r="31" customFormat="false" ht="15" hidden="false" customHeight="false" outlineLevel="0" collapsed="false">
      <c r="A31" s="15" t="str">
        <f aca="false">IF(الإعدادات!A26="","",الإعدادات!A26)</f>
        <v/>
      </c>
      <c r="B31" s="15" t="str">
        <f aca="false">IF(A31="","",SUMPRODUCT(('سجل الموظفين'!$F$8:$F$307="")*('سجل الموظفين'!$B$8:$B$307&lt;&gt;"")*('سجل الموظفين'!$D$8:$D$307=A31)))</f>
        <v/>
      </c>
      <c r="C31" s="16" t="str">
        <f aca="false">IF(A31="","",SUMIFS('سجل الموظفين'!$S$8:$S$307,'سجل الموظفين'!$F$8:$F$307,"",'سجل الموظفين'!$B$8:$B$307,"&lt;&gt;",'سجل الموظفين'!$D$8:$D$307,A31))</f>
        <v/>
      </c>
      <c r="D31" s="16" t="str">
        <f aca="false">IF(A31="","",SUMIFS('سجل الموظفين'!$V$8:$V$307,'سجل الموظفين'!$F$8:$F$307,"",'سجل الموظفين'!$B$8:$B$307,"&lt;&gt;",'سجل الموظفين'!$D$8:$D$307,A31))</f>
        <v/>
      </c>
      <c r="E31" s="13" t="str">
        <f aca="false">IF(A31="","",C31+D31)</f>
        <v/>
      </c>
    </row>
    <row r="32" customFormat="false" ht="15" hidden="false" customHeight="false" outlineLevel="0" collapsed="false">
      <c r="A32" s="15" t="str">
        <f aca="false">IF(الإعدادات!A27="","",الإعدادات!A27)</f>
        <v/>
      </c>
      <c r="B32" s="15" t="str">
        <f aca="false">IF(A32="","",SUMPRODUCT(('سجل الموظفين'!$F$8:$F$307="")*('سجل الموظفين'!$B$8:$B$307&lt;&gt;"")*('سجل الموظفين'!$D$8:$D$307=A32)))</f>
        <v/>
      </c>
      <c r="C32" s="16" t="str">
        <f aca="false">IF(A32="","",SUMIFS('سجل الموظفين'!$S$8:$S$307,'سجل الموظفين'!$F$8:$F$307,"",'سجل الموظفين'!$B$8:$B$307,"&lt;&gt;",'سجل الموظفين'!$D$8:$D$307,A32))</f>
        <v/>
      </c>
      <c r="D32" s="16" t="str">
        <f aca="false">IF(A32="","",SUMIFS('سجل الموظفين'!$V$8:$V$307,'سجل الموظفين'!$F$8:$F$307,"",'سجل الموظفين'!$B$8:$B$307,"&lt;&gt;",'سجل الموظفين'!$D$8:$D$307,A32))</f>
        <v/>
      </c>
      <c r="E32" s="13" t="str">
        <f aca="false">IF(A32="","",C32+D32)</f>
        <v/>
      </c>
    </row>
    <row r="33" customFormat="false" ht="15" hidden="false" customHeight="false" outlineLevel="0" collapsed="false">
      <c r="A33" s="15" t="str">
        <f aca="false">IF(الإعدادات!A28="","",الإعدادات!A28)</f>
        <v/>
      </c>
      <c r="B33" s="15" t="str">
        <f aca="false">IF(A33="","",SUMPRODUCT(('سجل الموظفين'!$F$8:$F$307="")*('سجل الموظفين'!$B$8:$B$307&lt;&gt;"")*('سجل الموظفين'!$D$8:$D$307=A33)))</f>
        <v/>
      </c>
      <c r="C33" s="16" t="str">
        <f aca="false">IF(A33="","",SUMIFS('سجل الموظفين'!$S$8:$S$307,'سجل الموظفين'!$F$8:$F$307,"",'سجل الموظفين'!$B$8:$B$307,"&lt;&gt;",'سجل الموظفين'!$D$8:$D$307,A33))</f>
        <v/>
      </c>
      <c r="D33" s="16" t="str">
        <f aca="false">IF(A33="","",SUMIFS('سجل الموظفين'!$V$8:$V$307,'سجل الموظفين'!$F$8:$F$307,"",'سجل الموظفين'!$B$8:$B$307,"&lt;&gt;",'سجل الموظفين'!$D$8:$D$307,A33))</f>
        <v/>
      </c>
      <c r="E33" s="13" t="str">
        <f aca="false">IF(A33="","",C33+D33)</f>
        <v/>
      </c>
    </row>
    <row r="34" customFormat="false" ht="15" hidden="false" customHeight="false" outlineLevel="0" collapsed="false">
      <c r="A34" s="15" t="str">
        <f aca="false">IF(الإعدادات!A29="","",الإعدادات!A29)</f>
        <v/>
      </c>
      <c r="B34" s="15" t="str">
        <f aca="false">IF(A34="","",SUMPRODUCT(('سجل الموظفين'!$F$8:$F$307="")*('سجل الموظفين'!$B$8:$B$307&lt;&gt;"")*('سجل الموظفين'!$D$8:$D$307=A34)))</f>
        <v/>
      </c>
      <c r="C34" s="16" t="str">
        <f aca="false">IF(A34="","",SUMIFS('سجل الموظفين'!$S$8:$S$307,'سجل الموظفين'!$F$8:$F$307,"",'سجل الموظفين'!$B$8:$B$307,"&lt;&gt;",'سجل الموظفين'!$D$8:$D$307,A34))</f>
        <v/>
      </c>
      <c r="D34" s="16" t="str">
        <f aca="false">IF(A34="","",SUMIFS('سجل الموظفين'!$V$8:$V$307,'سجل الموظفين'!$F$8:$F$307,"",'سجل الموظفين'!$B$8:$B$307,"&lt;&gt;",'سجل الموظفين'!$D$8:$D$307,A34))</f>
        <v/>
      </c>
      <c r="E34" s="13" t="str">
        <f aca="false">IF(A34="","",C34+D34)</f>
        <v/>
      </c>
    </row>
    <row r="35" customFormat="false" ht="15" hidden="false" customHeight="false" outlineLevel="0" collapsed="false">
      <c r="A35" s="15" t="str">
        <f aca="false">IF(الإعدادات!A30="","",الإعدادات!A30)</f>
        <v/>
      </c>
      <c r="B35" s="15" t="str">
        <f aca="false">IF(A35="","",SUMPRODUCT(('سجل الموظفين'!$F$8:$F$307="")*('سجل الموظفين'!$B$8:$B$307&lt;&gt;"")*('سجل الموظفين'!$D$8:$D$307=A35)))</f>
        <v/>
      </c>
      <c r="C35" s="16" t="str">
        <f aca="false">IF(A35="","",SUMIFS('سجل الموظفين'!$S$8:$S$307,'سجل الموظفين'!$F$8:$F$307,"",'سجل الموظفين'!$B$8:$B$307,"&lt;&gt;",'سجل الموظفين'!$D$8:$D$307,A35))</f>
        <v/>
      </c>
      <c r="D35" s="16" t="str">
        <f aca="false">IF(A35="","",SUMIFS('سجل الموظفين'!$V$8:$V$307,'سجل الموظفين'!$F$8:$F$307,"",'سجل الموظفين'!$B$8:$B$307,"&lt;&gt;",'سجل الموظفين'!$D$8:$D$307,A35))</f>
        <v/>
      </c>
      <c r="E35" s="13" t="str">
        <f aca="false">IF(A35="","",C35+D35)</f>
        <v/>
      </c>
    </row>
    <row r="36" customFormat="false" ht="15" hidden="false" customHeight="false" outlineLevel="0" collapsed="false">
      <c r="A36" s="15" t="str">
        <f aca="false">IF(الإعدادات!A31="","",الإعدادات!A31)</f>
        <v/>
      </c>
      <c r="B36" s="15" t="str">
        <f aca="false">IF(A36="","",SUMPRODUCT(('سجل الموظفين'!$F$8:$F$307="")*('سجل الموظفين'!$B$8:$B$307&lt;&gt;"")*('سجل الموظفين'!$D$8:$D$307=A36)))</f>
        <v/>
      </c>
      <c r="C36" s="16" t="str">
        <f aca="false">IF(A36="","",SUMIFS('سجل الموظفين'!$S$8:$S$307,'سجل الموظفين'!$F$8:$F$307,"",'سجل الموظفين'!$B$8:$B$307,"&lt;&gt;",'سجل الموظفين'!$D$8:$D$307,A36))</f>
        <v/>
      </c>
      <c r="D36" s="16" t="str">
        <f aca="false">IF(A36="","",SUMIFS('سجل الموظفين'!$V$8:$V$307,'سجل الموظفين'!$F$8:$F$307,"",'سجل الموظفين'!$B$8:$B$307,"&lt;&gt;",'سجل الموظفين'!$D$8:$D$307,A36))</f>
        <v/>
      </c>
      <c r="E36" s="13" t="str">
        <f aca="false">IF(A36="","",C36+D36)</f>
        <v/>
      </c>
    </row>
    <row r="37" customFormat="false" ht="15" hidden="false" customHeight="false" outlineLevel="0" collapsed="false">
      <c r="A37" s="15" t="str">
        <f aca="false">IF(الإعدادات!A32="","",الإعدادات!A32)</f>
        <v/>
      </c>
      <c r="B37" s="15" t="str">
        <f aca="false">IF(A37="","",SUMPRODUCT(('سجل الموظفين'!$F$8:$F$307="")*('سجل الموظفين'!$B$8:$B$307&lt;&gt;"")*('سجل الموظفين'!$D$8:$D$307=A37)))</f>
        <v/>
      </c>
      <c r="C37" s="16" t="str">
        <f aca="false">IF(A37="","",SUMIFS('سجل الموظفين'!$S$8:$S$307,'سجل الموظفين'!$F$8:$F$307,"",'سجل الموظفين'!$B$8:$B$307,"&lt;&gt;",'سجل الموظفين'!$D$8:$D$307,A37))</f>
        <v/>
      </c>
      <c r="D37" s="16" t="str">
        <f aca="false">IF(A37="","",SUMIFS('سجل الموظفين'!$V$8:$V$307,'سجل الموظفين'!$F$8:$F$307,"",'سجل الموظفين'!$B$8:$B$307,"&lt;&gt;",'سجل الموظفين'!$D$8:$D$307,A37))</f>
        <v/>
      </c>
      <c r="E37" s="13" t="str">
        <f aca="false">IF(A37="","",C37+D37)</f>
        <v/>
      </c>
    </row>
    <row r="38" customFormat="false" ht="15" hidden="false" customHeight="false" outlineLevel="0" collapsed="false">
      <c r="A38" s="15" t="str">
        <f aca="false">IF(الإعدادات!A33="","",الإعدادات!A33)</f>
        <v/>
      </c>
      <c r="B38" s="15" t="str">
        <f aca="false">IF(A38="","",SUMPRODUCT(('سجل الموظفين'!$F$8:$F$307="")*('سجل الموظفين'!$B$8:$B$307&lt;&gt;"")*('سجل الموظفين'!$D$8:$D$307=A38)))</f>
        <v/>
      </c>
      <c r="C38" s="16" t="str">
        <f aca="false">IF(A38="","",SUMIFS('سجل الموظفين'!$S$8:$S$307,'سجل الموظفين'!$F$8:$F$307,"",'سجل الموظفين'!$B$8:$B$307,"&lt;&gt;",'سجل الموظفين'!$D$8:$D$307,A38))</f>
        <v/>
      </c>
      <c r="D38" s="16" t="str">
        <f aca="false">IF(A38="","",SUMIFS('سجل الموظفين'!$V$8:$V$307,'سجل الموظفين'!$F$8:$F$307,"",'سجل الموظفين'!$B$8:$B$307,"&lt;&gt;",'سجل الموظفين'!$D$8:$D$307,A38))</f>
        <v/>
      </c>
      <c r="E38" s="13" t="str">
        <f aca="false">IF(A38="","",C38+D38)</f>
        <v/>
      </c>
    </row>
    <row r="40" customFormat="false" ht="15" hidden="false" customHeight="true" outlineLevel="0" collapsed="false">
      <c r="A40" s="3" t="s">
        <v>34</v>
      </c>
      <c r="B40" s="3"/>
      <c r="C40" s="3"/>
      <c r="D40" s="3"/>
      <c r="E40" s="3"/>
    </row>
    <row r="41" customFormat="false" ht="15" hidden="false" customHeight="false" outlineLevel="0" collapsed="false">
      <c r="A41" s="3"/>
      <c r="B41" s="3"/>
      <c r="C41" s="3"/>
      <c r="D41" s="3"/>
      <c r="E41" s="3"/>
    </row>
  </sheetData>
  <sheetProtection sheet="true"/>
  <mergeCells count="4">
    <mergeCell ref="A1:E1"/>
    <mergeCell ref="A2:E2"/>
    <mergeCell ref="A3:E3"/>
    <mergeCell ref="A40:E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E307"/>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12"/>
    <col collapsed="false" customWidth="true" hidden="false" outlineLevel="0" max="4" min="4" style="0" width="16"/>
    <col collapsed="false" customWidth="true" hidden="false" outlineLevel="0" max="5" min="5" style="0" width="13"/>
    <col collapsed="false" customWidth="true" hidden="false" outlineLevel="0" max="6" min="6" style="0" width="15"/>
    <col collapsed="false" customWidth="true" hidden="false" outlineLevel="0" max="8" min="7" style="0" width="11"/>
    <col collapsed="false" customWidth="true" hidden="false" outlineLevel="0" max="10" min="9" style="0" width="12"/>
    <col collapsed="false" customWidth="true" hidden="false" outlineLevel="0" max="11" min="11" style="0" width="30"/>
    <col collapsed="false" customWidth="true" hidden="false" outlineLevel="0" max="13" min="12" style="0" width="10"/>
    <col collapsed="false" customWidth="true" hidden="false" outlineLevel="0" max="16" min="14" style="0" width="13"/>
    <col collapsed="false" customWidth="true" hidden="false" outlineLevel="0" max="17" min="17" style="0" width="12"/>
    <col collapsed="false" customWidth="true" hidden="false" outlineLevel="0" max="18" min="18" style="0" width="14"/>
    <col collapsed="false" customWidth="true" hidden="false" outlineLevel="0" max="19" min="19" style="0" width="15"/>
    <col collapsed="false" customWidth="true" hidden="false" outlineLevel="0" max="20" min="20" style="0" width="14"/>
    <col collapsed="false" customWidth="true" hidden="false" outlineLevel="0" max="21" min="21" style="0" width="15"/>
    <col collapsed="false" customWidth="true" hidden="false" outlineLevel="0" max="22" min="22" style="0" width="13"/>
    <col collapsed="false" customWidth="true" hidden="false" outlineLevel="0" max="23" min="23" style="0" width="15"/>
    <col collapsed="false" customWidth="true" hidden="true" outlineLevel="0" max="31" min="24" style="0" width="6"/>
  </cols>
  <sheetData>
    <row r="1" customFormat="false" ht="15" hidden="false" customHeight="true" outlineLevel="0" collapsed="false">
      <c r="A1" s="1" t="s">
        <v>0</v>
      </c>
      <c r="B1" s="1"/>
      <c r="C1" s="1"/>
      <c r="D1" s="1"/>
      <c r="E1" s="1"/>
    </row>
    <row r="2" customFormat="false" ht="30" hidden="false" customHeight="true" outlineLevel="0" collapsed="false">
      <c r="A2" s="2" t="s">
        <v>35</v>
      </c>
      <c r="B2" s="2"/>
      <c r="C2" s="2"/>
      <c r="D2" s="2"/>
      <c r="E2" s="2"/>
    </row>
    <row r="3" customFormat="false" ht="15" hidden="false" customHeight="true" outlineLevel="0" collapsed="false">
      <c r="A3" s="3" t="s">
        <v>36</v>
      </c>
      <c r="B3" s="3"/>
      <c r="C3" s="3"/>
      <c r="D3" s="3"/>
      <c r="E3" s="3"/>
    </row>
    <row r="4" customFormat="false" ht="113.4" hidden="false" customHeight="false" outlineLevel="0" collapsed="false">
      <c r="A4" s="17" t="s">
        <v>3</v>
      </c>
    </row>
    <row r="5" customFormat="false" ht="180.55" hidden="false" customHeight="false" outlineLevel="0" collapsed="false">
      <c r="A5" s="10" t="str">
        <f aca="false">"المنشأة: "&amp;CO_NAME&amp;"   ·   تاريخ الاحتساب: "&amp;TEXT(AS_OF,"yyyy-mm-dd")&amp;"   ·   التقويم: "&amp;CAL</f>
        <v>المنشأة: منشأة المثال التجارية   ·   تاريخ الاحتساب: 2026-09-30   ·   التقويم: هجري</v>
      </c>
    </row>
    <row r="7" customFormat="false" ht="42" hidden="false" customHeight="true" outlineLevel="0" collapsed="false">
      <c r="A7" s="14" t="s">
        <v>37</v>
      </c>
      <c r="B7" s="14" t="s">
        <v>38</v>
      </c>
      <c r="C7" s="14" t="s">
        <v>39</v>
      </c>
      <c r="D7" s="14" t="s">
        <v>29</v>
      </c>
      <c r="E7" s="14" t="s">
        <v>40</v>
      </c>
      <c r="F7" s="14" t="s">
        <v>41</v>
      </c>
      <c r="G7" s="14" t="s">
        <v>42</v>
      </c>
      <c r="H7" s="14" t="s">
        <v>43</v>
      </c>
      <c r="I7" s="14" t="s">
        <v>44</v>
      </c>
      <c r="J7" s="14" t="s">
        <v>45</v>
      </c>
      <c r="K7" s="14" t="s">
        <v>46</v>
      </c>
      <c r="L7" s="14" t="s">
        <v>47</v>
      </c>
      <c r="M7" s="14" t="s">
        <v>48</v>
      </c>
      <c r="N7" s="14" t="s">
        <v>49</v>
      </c>
      <c r="O7" s="14" t="s">
        <v>50</v>
      </c>
      <c r="P7" s="14" t="s">
        <v>51</v>
      </c>
      <c r="Q7" s="14" t="s">
        <v>52</v>
      </c>
      <c r="R7" s="14" t="s">
        <v>53</v>
      </c>
      <c r="S7" s="14" t="s">
        <v>54</v>
      </c>
      <c r="T7" s="14" t="s">
        <v>55</v>
      </c>
      <c r="U7" s="14" t="s">
        <v>56</v>
      </c>
      <c r="V7" s="14" t="s">
        <v>32</v>
      </c>
      <c r="W7" s="14" t="s">
        <v>33</v>
      </c>
      <c r="X7" s="18" t="s">
        <v>57</v>
      </c>
      <c r="Y7" s="18" t="s">
        <v>58</v>
      </c>
      <c r="Z7" s="18" t="s">
        <v>59</v>
      </c>
      <c r="AA7" s="18" t="s">
        <v>60</v>
      </c>
      <c r="AB7" s="18" t="s">
        <v>61</v>
      </c>
      <c r="AC7" s="18" t="s">
        <v>62</v>
      </c>
      <c r="AD7" s="18" t="s">
        <v>63</v>
      </c>
      <c r="AE7" s="18" t="s">
        <v>64</v>
      </c>
    </row>
    <row r="8" customFormat="false" ht="15" hidden="false" customHeight="false" outlineLevel="0" collapsed="false">
      <c r="A8" s="19" t="n">
        <f aca="false">IF(B8="","",ROW()-7)</f>
        <v>1</v>
      </c>
      <c r="B8" s="6" t="s">
        <v>65</v>
      </c>
      <c r="C8" s="6" t="s">
        <v>66</v>
      </c>
      <c r="D8" s="6" t="s">
        <v>13</v>
      </c>
      <c r="E8" s="7" t="n">
        <v>43530</v>
      </c>
      <c r="F8" s="7"/>
      <c r="G8" s="20" t="n">
        <v>9000</v>
      </c>
      <c r="H8" s="20" t="n">
        <v>2250</v>
      </c>
      <c r="I8" s="20" t="n">
        <v>800</v>
      </c>
      <c r="J8" s="6" t="s">
        <v>67</v>
      </c>
      <c r="K8" s="6"/>
      <c r="L8" s="21" t="n">
        <v>0</v>
      </c>
      <c r="M8" s="21" t="n">
        <v>18</v>
      </c>
      <c r="N8" s="15" t="str">
        <f aca="false">IF(B8="","",IF(F8="","على رأس العمل","انتهت خدمته"))</f>
        <v>على رأس العمل</v>
      </c>
      <c r="O8" s="16" t="n">
        <f aca="false">IF(B8="","",N(G8)+N(H8)+N(I8))</f>
        <v>12050</v>
      </c>
      <c r="P8" s="22" t="n">
        <f aca="false">IF(B8="","",IF(F8="",AS_OF,F8))</f>
        <v>46295</v>
      </c>
      <c r="Q8" s="23" t="n">
        <f aca="false">IF(OR(AC8="",AD8=""),"",AB8+(X8-AC8)/(AD8-AC8))</f>
        <v>7.80508474576271</v>
      </c>
      <c r="R8" s="16" t="n">
        <f aca="false">IF(Q8="","",O8/2*MIN(Q8,5)+O8*MAX(Q8-5,0))</f>
        <v>63926.2711864407</v>
      </c>
      <c r="S8" s="16" t="n">
        <f aca="false">IF(Q8="","",IF(J8="لبعض الوقت","خارج النطاق",IF(J8="عمل مرن",0,R8)))</f>
        <v>63926.2711864407</v>
      </c>
      <c r="T8" s="16" t="n">
        <f aca="false">IF(Q8="","",IF(J8="لبعض الوقت","خارج النطاق",IF(J8="عمل مرن",0,R8*IF(Q8&lt;2,0,IF(Q8&lt;=5,1/3,IF(Q8&lt;10,2/3,1))))))</f>
        <v>42617.5141242938</v>
      </c>
      <c r="U8" s="16" t="str">
        <f aca="false">IF(F8="","",IF(Q8="","",IF(J8="لبعض الوقت","خارج النطاق",IF(J8="عمل مرن",0,R8*IF(AE8="none",0,IF(AE8="resign",IF(Q8&lt;2,0,IF(Q8&lt;=5,1/3,IF(Q8&lt;10,2/3,1))),1))))))</f>
        <v/>
      </c>
      <c r="V8" s="16" t="n">
        <f aca="false">IF(OR(OR(E8="",P8="",N(O8)&lt;=0),N(M8)&lt;=0),0,IF(J8="عمل مرن",0,N(M8)*O8/30))</f>
        <v>7230</v>
      </c>
      <c r="W8" s="13" t="n">
        <f aca="false">IF(Q8="","",IF(F8="",N(S8),N(U8))+V8)</f>
        <v>71156.2711864407</v>
      </c>
      <c r="X8" s="24" t="n">
        <f aca="false">IF(OR(E8="",P8="",N(O8)&lt;=0),"",P8+1-N(L8))</f>
        <v>46296</v>
      </c>
      <c r="Y8" s="25" t="n">
        <f aca="false">IF(OR(E8="",P8="",N(O8)&lt;=0),"",IFERROR(MATCH(E8,UQ_START,1),""))</f>
        <v>1170</v>
      </c>
      <c r="Z8" s="25" t="n">
        <f aca="false">IF(Y8="","",E8-INDEX(UQ_START,Y8)+1)</f>
        <v>29</v>
      </c>
      <c r="AA8" s="25" t="n">
        <f aca="false">IF(AND(X8&lt;&gt;"",X8&gt;E8,OR(CAL="ميلادي",Y8&lt;&gt;"")),INT((X8-E8)/IF(CAL="هجري",355,366)),"")</f>
        <v>7</v>
      </c>
      <c r="AB8" s="25" t="n">
        <f aca="false">IF(AA8="","",IFERROR(AA8+IF(IF(CAL="هجري",(INDEX(UQ_START,Y8+12*(AA8+1))+MIN(Z8,INDEX(UQ_LEN,Y8+12*(AA8+1)))-1),DATE(YEAR(E8)+(AA8+1),MONTH(E8),MIN(DAY(E8),DAY(EOMONTH(DATE(YEAR(E8)+(AA8+1),MONTH(E8),1),0)))))&lt;=X8,1,0),""))</f>
        <v>7</v>
      </c>
      <c r="AC8" s="24" t="n">
        <f aca="false">IF(AB8="","",IFERROR(IF(CAL="هجري",(INDEX(UQ_START,Y8+12*(AB8))+MIN(Z8,INDEX(UQ_LEN,Y8+12*(AB8)))-1),DATE(YEAR(E8)+(AB8),MONTH(E8),MIN(DAY(E8),DAY(EOMONTH(DATE(YEAR(E8)+(AB8),MONTH(E8),1),0))))),""))</f>
        <v>46011</v>
      </c>
      <c r="AD8" s="24" t="n">
        <f aca="false">IF(AB8="","",IFERROR(IF(CAL="هجري",(INDEX(UQ_START,Y8+12*(AB8+1))+MIN(Z8,INDEX(UQ_LEN,Y8+12*(AB8+1)))-1),DATE(YEAR(E8)+(AB8+1),MONTH(E8),MIN(DAY(E8),DAY(EOMONTH(DATE(YEAR(E8)+(AB8+1),MONTH(E8),1),0))))),""))</f>
        <v>46365</v>
      </c>
      <c r="AE8" s="0" t="str">
        <f aca="false">IF(F8="","full",IFERROR(VLOOKUP(K8,L_ENDTAB,2,0),"full"))</f>
        <v>full</v>
      </c>
    </row>
    <row r="9" customFormat="false" ht="15" hidden="false" customHeight="false" outlineLevel="0" collapsed="false">
      <c r="A9" s="19" t="n">
        <f aca="false">IF(B9="","",ROW()-7)</f>
        <v>2</v>
      </c>
      <c r="B9" s="6" t="s">
        <v>68</v>
      </c>
      <c r="C9" s="6" t="s">
        <v>69</v>
      </c>
      <c r="D9" s="6" t="s">
        <v>14</v>
      </c>
      <c r="E9" s="7" t="n">
        <v>43101</v>
      </c>
      <c r="F9" s="7" t="n">
        <v>45657</v>
      </c>
      <c r="G9" s="20" t="n">
        <v>7000</v>
      </c>
      <c r="H9" s="20" t="n">
        <v>2000</v>
      </c>
      <c r="I9" s="20" t="n">
        <v>1000</v>
      </c>
      <c r="J9" s="6" t="s">
        <v>67</v>
      </c>
      <c r="K9" s="6" t="s">
        <v>70</v>
      </c>
      <c r="L9" s="21" t="n">
        <v>0</v>
      </c>
      <c r="M9" s="21" t="n">
        <v>10</v>
      </c>
      <c r="N9" s="15" t="str">
        <f aca="false">IF(B9="","",IF(F9="","على رأس العمل","انتهت خدمته"))</f>
        <v>انتهت خدمته</v>
      </c>
      <c r="O9" s="26" t="n">
        <f aca="false">IF(B9="","",N(G9)+N(H9)+N(I9))</f>
        <v>10000</v>
      </c>
      <c r="P9" s="27" t="n">
        <f aca="false">IF(B9="","",IF(F9="",AS_OF,F9))</f>
        <v>45657</v>
      </c>
      <c r="Q9" s="28" t="n">
        <f aca="false">IF(OR(AC9="",AD9=""),"",AB9+(X9-AC9)/(AD9-AC9))</f>
        <v>7.21468926553672</v>
      </c>
      <c r="R9" s="26" t="n">
        <f aca="false">IF(Q9="","",O9/2*MIN(Q9,5)+O9*MAX(Q9-5,0))</f>
        <v>47146.8926553672</v>
      </c>
      <c r="S9" s="26" t="n">
        <f aca="false">IF(Q9="","",IF(J9="لبعض الوقت","خارج النطاق",IF(J9="عمل مرن",0,R9)))</f>
        <v>47146.8926553672</v>
      </c>
      <c r="T9" s="26" t="n">
        <f aca="false">IF(Q9="","",IF(J9="لبعض الوقت","خارج النطاق",IF(J9="عمل مرن",0,R9*IF(Q9&lt;2,0,IF(Q9&lt;=5,1/3,IF(Q9&lt;10,2/3,1))))))</f>
        <v>31431.2617702448</v>
      </c>
      <c r="U9" s="26" t="n">
        <f aca="false">IF(F9="","",IF(Q9="","",IF(J9="لبعض الوقت","خارج النطاق",IF(J9="عمل مرن",0,R9*IF(AE9="none",0,IF(AE9="resign",IF(Q9&lt;2,0,IF(Q9&lt;=5,1/3,IF(Q9&lt;10,2/3,1))),1))))))</f>
        <v>31431.2617702448</v>
      </c>
      <c r="V9" s="26" t="n">
        <f aca="false">IF(OR(OR(E9="",P9="",N(O9)&lt;=0),N(M9)&lt;=0),0,IF(J9="عمل مرن",0,N(M9)*O9/30))</f>
        <v>3333.33333333333</v>
      </c>
      <c r="W9" s="29" t="n">
        <f aca="false">IF(Q9="","",IF(F9="",N(S9),N(U9))+V9)</f>
        <v>34764.5951035782</v>
      </c>
      <c r="X9" s="24" t="n">
        <f aca="false">IF(OR(E9="",P9="",N(O9)&lt;=0),"",P9+1-N(L9))</f>
        <v>45658</v>
      </c>
      <c r="Y9" s="25" t="n">
        <f aca="false">IF(OR(E9="",P9="",N(O9)&lt;=0),"",IFERROR(MATCH(E9,UQ_START,1),""))</f>
        <v>1156</v>
      </c>
      <c r="Z9" s="25" t="n">
        <f aca="false">IF(Y9="","",E9-INDEX(UQ_START,Y9)+1)</f>
        <v>14</v>
      </c>
      <c r="AA9" s="25" t="n">
        <f aca="false">IF(AND(X9&lt;&gt;"",X9&gt;E9,OR(CAL="ميلادي",Y9&lt;&gt;"")),INT((X9-E9)/IF(CAL="هجري",355,366)),"")</f>
        <v>7</v>
      </c>
      <c r="AB9" s="25" t="n">
        <f aca="false">IF(AA9="","",IFERROR(AA9+IF(IF(CAL="هجري",(INDEX(UQ_START,Y9+12*(AA9+1))+MIN(Z9,INDEX(UQ_LEN,Y9+12*(AA9+1)))-1),DATE(YEAR(E9)+(AA9+1),MONTH(E9),MIN(DAY(E9),DAY(EOMONTH(DATE(YEAR(E9)+(AA9+1),MONTH(E9),1),0)))))&lt;=X9,1,0),""))</f>
        <v>7</v>
      </c>
      <c r="AC9" s="24" t="n">
        <f aca="false">IF(AB9="","",IFERROR(IF(CAL="هجري",(INDEX(UQ_START,Y9+12*(AB9))+MIN(Z9,INDEX(UQ_LEN,Y9+12*(AB9)))-1),DATE(YEAR(E9)+(AB9),MONTH(E9),MIN(DAY(E9),DAY(EOMONTH(DATE(YEAR(E9)+(AB9),MONTH(E9),1),0))))),""))</f>
        <v>45582</v>
      </c>
      <c r="AD9" s="24" t="n">
        <f aca="false">IF(AB9="","",IFERROR(IF(CAL="هجري",(INDEX(UQ_START,Y9+12*(AB9+1))+MIN(Z9,INDEX(UQ_LEN,Y9+12*(AB9+1)))-1),DATE(YEAR(E9)+(AB9+1),MONTH(E9),MIN(DAY(E9),DAY(EOMONTH(DATE(YEAR(E9)+(AB9+1),MONTH(E9),1),0))))),""))</f>
        <v>45936</v>
      </c>
      <c r="AE9" s="0" t="str">
        <f aca="false">IF(F9="","full",IFERROR(VLOOKUP(K9,L_ENDTAB,2,0),"full"))</f>
        <v>resign</v>
      </c>
    </row>
    <row r="10" customFormat="false" ht="15" hidden="false" customHeight="false" outlineLevel="0" collapsed="false">
      <c r="A10" s="19" t="n">
        <f aca="false">IF(B10="","",ROW()-7)</f>
        <v>3</v>
      </c>
      <c r="B10" s="6" t="s">
        <v>71</v>
      </c>
      <c r="C10" s="6" t="s">
        <v>72</v>
      </c>
      <c r="D10" s="6" t="s">
        <v>15</v>
      </c>
      <c r="E10" s="7" t="n">
        <v>40433</v>
      </c>
      <c r="F10" s="7"/>
      <c r="G10" s="20" t="n">
        <v>14000</v>
      </c>
      <c r="H10" s="20" t="n">
        <v>3500</v>
      </c>
      <c r="I10" s="20" t="n">
        <v>1500</v>
      </c>
      <c r="J10" s="6" t="s">
        <v>67</v>
      </c>
      <c r="K10" s="6"/>
      <c r="L10" s="21" t="n">
        <v>20</v>
      </c>
      <c r="M10" s="21" t="n">
        <v>30</v>
      </c>
      <c r="N10" s="15" t="str">
        <f aca="false">IF(B10="","",IF(F10="","على رأس العمل","انتهت خدمته"))</f>
        <v>على رأس العمل</v>
      </c>
      <c r="O10" s="16" t="n">
        <f aca="false">IF(B10="","",N(G10)+N(H10)+N(I10))</f>
        <v>19000</v>
      </c>
      <c r="P10" s="22" t="n">
        <f aca="false">IF(B10="","",IF(F10="",AS_OF,F10))</f>
        <v>46295</v>
      </c>
      <c r="Q10" s="23" t="n">
        <f aca="false">IF(OR(AC10="",AD10=""),"",AB10+(X10-AC10)/(AD10-AC10))</f>
        <v>16.4887005649718</v>
      </c>
      <c r="R10" s="16" t="n">
        <f aca="false">IF(Q10="","",O10/2*MIN(Q10,5)+O10*MAX(Q10-5,0))</f>
        <v>265785.310734463</v>
      </c>
      <c r="S10" s="16" t="n">
        <f aca="false">IF(Q10="","",IF(J10="لبعض الوقت","خارج النطاق",IF(J10="عمل مرن",0,R10)))</f>
        <v>265785.310734463</v>
      </c>
      <c r="T10" s="16" t="n">
        <f aca="false">IF(Q10="","",IF(J10="لبعض الوقت","خارج النطاق",IF(J10="عمل مرن",0,R10*IF(Q10&lt;2,0,IF(Q10&lt;=5,1/3,IF(Q10&lt;10,2/3,1))))))</f>
        <v>265785.310734463</v>
      </c>
      <c r="U10" s="16" t="str">
        <f aca="false">IF(F10="","",IF(Q10="","",IF(J10="لبعض الوقت","خارج النطاق",IF(J10="عمل مرن",0,R10*IF(AE10="none",0,IF(AE10="resign",IF(Q10&lt;2,0,IF(Q10&lt;=5,1/3,IF(Q10&lt;10,2/3,1))),1))))))</f>
        <v/>
      </c>
      <c r="V10" s="16" t="n">
        <f aca="false">IF(OR(OR(E10="",P10="",N(O10)&lt;=0),N(M10)&lt;=0),0,IF(J10="عمل مرن",0,N(M10)*O10/30))</f>
        <v>19000</v>
      </c>
      <c r="W10" s="13" t="n">
        <f aca="false">IF(Q10="","",IF(F10="",N(S10),N(U10))+V10)</f>
        <v>284785.310734463</v>
      </c>
      <c r="X10" s="24" t="n">
        <f aca="false">IF(OR(E10="",P10="",N(O10)&lt;=0),"",P10+1-N(L10))</f>
        <v>46276</v>
      </c>
      <c r="Y10" s="25" t="n">
        <f aca="false">IF(OR(E10="",P10="",N(O10)&lt;=0),"",IFERROR(MATCH(E10,UQ_START,1),""))</f>
        <v>1066</v>
      </c>
      <c r="Z10" s="25" t="n">
        <f aca="false">IF(Y10="","",E10-INDEX(UQ_START,Y10)+1)</f>
        <v>3</v>
      </c>
      <c r="AA10" s="25" t="n">
        <f aca="false">IF(AND(X10&lt;&gt;"",X10&gt;E10,OR(CAL="ميلادي",Y10&lt;&gt;"")),INT((X10-E10)/IF(CAL="هجري",355,366)),"")</f>
        <v>16</v>
      </c>
      <c r="AB10" s="25" t="n">
        <f aca="false">IF(AA10="","",IFERROR(AA10+IF(IF(CAL="هجري",(INDEX(UQ_START,Y10+12*(AA10+1))+MIN(Z10,INDEX(UQ_LEN,Y10+12*(AA10+1)))-1),DATE(YEAR(E10)+(AA10+1),MONTH(E10),MIN(DAY(E10),DAY(EOMONTH(DATE(YEAR(E10)+(AA10+1),MONTH(E10),1),0)))))&lt;=X10,1,0),""))</f>
        <v>16</v>
      </c>
      <c r="AC10" s="24" t="n">
        <f aca="false">IF(AB10="","",IFERROR(IF(CAL="هجري",(INDEX(UQ_START,Y10+12*(AB10))+MIN(Z10,INDEX(UQ_LEN,Y10+12*(AB10)))-1),DATE(YEAR(E10)+(AB10),MONTH(E10),MIN(DAY(E10),DAY(EOMONTH(DATE(YEAR(E10)+(AB10),MONTH(E10),1),0))))),""))</f>
        <v>46103</v>
      </c>
      <c r="AD10" s="24" t="n">
        <f aca="false">IF(AB10="","",IFERROR(IF(CAL="هجري",(INDEX(UQ_START,Y10+12*(AB10+1))+MIN(Z10,INDEX(UQ_LEN,Y10+12*(AB10+1)))-1),DATE(YEAR(E10)+(AB10+1),MONTH(E10),MIN(DAY(E10),DAY(EOMONTH(DATE(YEAR(E10)+(AB10+1),MONTH(E10),1),0))))),""))</f>
        <v>46457</v>
      </c>
      <c r="AE10" s="0" t="str">
        <f aca="false">IF(F10="","full",IFERROR(VLOOKUP(K10,L_ENDTAB,2,0),"full"))</f>
        <v>full</v>
      </c>
    </row>
    <row r="11" customFormat="false" ht="15" hidden="false" customHeight="false" outlineLevel="0" collapsed="false">
      <c r="A11" s="19" t="n">
        <f aca="false">IF(B11="","",ROW()-7)</f>
        <v>4</v>
      </c>
      <c r="B11" s="6" t="s">
        <v>73</v>
      </c>
      <c r="C11" s="6" t="s">
        <v>74</v>
      </c>
      <c r="D11" s="6" t="s">
        <v>16</v>
      </c>
      <c r="E11" s="7" t="n">
        <v>45060</v>
      </c>
      <c r="F11" s="7"/>
      <c r="G11" s="20" t="n">
        <v>4000</v>
      </c>
      <c r="H11" s="20" t="n">
        <v>1000</v>
      </c>
      <c r="I11" s="20" t="n">
        <v>0</v>
      </c>
      <c r="J11" s="6" t="s">
        <v>75</v>
      </c>
      <c r="K11" s="6"/>
      <c r="L11" s="21" t="n">
        <v>0</v>
      </c>
      <c r="M11" s="21" t="n">
        <v>6</v>
      </c>
      <c r="N11" s="15" t="str">
        <f aca="false">IF(B11="","",IF(F11="","على رأس العمل","انتهت خدمته"))</f>
        <v>على رأس العمل</v>
      </c>
      <c r="O11" s="26" t="n">
        <f aca="false">IF(B11="","",N(G11)+N(H11)+N(I11))</f>
        <v>5000</v>
      </c>
      <c r="P11" s="27" t="n">
        <f aca="false">IF(B11="","",IF(F11="",AS_OF,F11))</f>
        <v>46295</v>
      </c>
      <c r="Q11" s="28" t="n">
        <f aca="false">IF(OR(AC11="",AD11=""),"",AB11+(X11-AC11)/(AD11-AC11))</f>
        <v>3.48587570621469</v>
      </c>
      <c r="R11" s="26" t="n">
        <f aca="false">IF(Q11="","",O11/2*MIN(Q11,5)+O11*MAX(Q11-5,0))</f>
        <v>8714.68926553672</v>
      </c>
      <c r="S11" s="26" t="str">
        <f aca="false">IF(Q11="","",IF(J11="لبعض الوقت","خارج النطاق",IF(J11="عمل مرن",0,R11)))</f>
        <v>خارج النطاق</v>
      </c>
      <c r="T11" s="26" t="str">
        <f aca="false">IF(Q11="","",IF(J11="لبعض الوقت","خارج النطاق",IF(J11="عمل مرن",0,R11*IF(Q11&lt;2,0,IF(Q11&lt;=5,1/3,IF(Q11&lt;10,2/3,1))))))</f>
        <v>خارج النطاق</v>
      </c>
      <c r="U11" s="26" t="str">
        <f aca="false">IF(F11="","",IF(Q11="","",IF(J11="لبعض الوقت","خارج النطاق",IF(J11="عمل مرن",0,R11*IF(AE11="none",0,IF(AE11="resign",IF(Q11&lt;2,0,IF(Q11&lt;=5,1/3,IF(Q11&lt;10,2/3,1))),1))))))</f>
        <v/>
      </c>
      <c r="V11" s="26" t="n">
        <f aca="false">IF(OR(OR(E11="",P11="",N(O11)&lt;=0),N(M11)&lt;=0),0,IF(J11="عمل مرن",0,N(M11)*O11/30))</f>
        <v>1000</v>
      </c>
      <c r="W11" s="29" t="n">
        <f aca="false">IF(Q11="","",IF(F11="",N(S11),N(U11))+V11)</f>
        <v>1000</v>
      </c>
      <c r="X11" s="24" t="n">
        <f aca="false">IF(OR(E11="",P11="",N(O11)&lt;=0),"",P11+1-N(L11))</f>
        <v>46296</v>
      </c>
      <c r="Y11" s="25" t="n">
        <f aca="false">IF(OR(E11="",P11="",N(O11)&lt;=0),"",IFERROR(MATCH(E11,UQ_START,1),""))</f>
        <v>1222</v>
      </c>
      <c r="Z11" s="25" t="n">
        <f aca="false">IF(Y11="","",E11-INDEX(UQ_START,Y11)+1)</f>
        <v>24</v>
      </c>
      <c r="AA11" s="25" t="n">
        <f aca="false">IF(AND(X11&lt;&gt;"",X11&gt;E11,OR(CAL="ميلادي",Y11&lt;&gt;"")),INT((X11-E11)/IF(CAL="هجري",355,366)),"")</f>
        <v>3</v>
      </c>
      <c r="AB11" s="25" t="n">
        <f aca="false">IF(AA11="","",IFERROR(AA11+IF(IF(CAL="هجري",(INDEX(UQ_START,Y11+12*(AA11+1))+MIN(Z11,INDEX(UQ_LEN,Y11+12*(AA11+1)))-1),DATE(YEAR(E11)+(AA11+1),MONTH(E11),MIN(DAY(E11),DAY(EOMONTH(DATE(YEAR(E11)+(AA11+1),MONTH(E11),1),0)))))&lt;=X11,1,0),""))</f>
        <v>3</v>
      </c>
      <c r="AC11" s="24" t="n">
        <f aca="false">IF(AB11="","",IFERROR(IF(CAL="هجري",(INDEX(UQ_START,Y11+12*(AB11))+MIN(Z11,INDEX(UQ_LEN,Y11+12*(AB11)))-1),DATE(YEAR(E11)+(AB11),MONTH(E11),MIN(DAY(E11),DAY(EOMONTH(DATE(YEAR(E11)+(AB11),MONTH(E11),1),0))))),""))</f>
        <v>46124</v>
      </c>
      <c r="AD11" s="24" t="n">
        <f aca="false">IF(AB11="","",IFERROR(IF(CAL="هجري",(INDEX(UQ_START,Y11+12*(AB11+1))+MIN(Z11,INDEX(UQ_LEN,Y11+12*(AB11+1)))-1),DATE(YEAR(E11)+(AB11+1),MONTH(E11),MIN(DAY(E11),DAY(EOMONTH(DATE(YEAR(E11)+(AB11+1),MONTH(E11),1),0))))),""))</f>
        <v>46478</v>
      </c>
      <c r="AE11" s="0" t="str">
        <f aca="false">IF(F11="","full",IFERROR(VLOOKUP(K11,L_ENDTAB,2,0),"full"))</f>
        <v>full</v>
      </c>
    </row>
    <row r="12" customFormat="false" ht="15" hidden="false" customHeight="false" outlineLevel="0" collapsed="false">
      <c r="A12" s="19" t="str">
        <f aca="false">IF(B12="","",ROW()-7)</f>
        <v/>
      </c>
      <c r="B12" s="6"/>
      <c r="C12" s="6"/>
      <c r="D12" s="6"/>
      <c r="E12" s="7"/>
      <c r="F12" s="7"/>
      <c r="G12" s="20"/>
      <c r="H12" s="20"/>
      <c r="I12" s="20"/>
      <c r="J12" s="6"/>
      <c r="K12" s="6"/>
      <c r="L12" s="21"/>
      <c r="M12" s="21"/>
      <c r="N12" s="15" t="str">
        <f aca="false">IF(B12="","",IF(F12="","على رأس العمل","انتهت خدمته"))</f>
        <v/>
      </c>
      <c r="O12" s="16" t="str">
        <f aca="false">IF(B12="","",N(G12)+N(H12)+N(I12))</f>
        <v/>
      </c>
      <c r="P12" s="22" t="str">
        <f aca="false">IF(B12="","",IF(F12="",AS_OF,F12))</f>
        <v/>
      </c>
      <c r="Q12" s="23" t="str">
        <f aca="false">IF(OR(AC12="",AD12=""),"",AB12+(X12-AC12)/(AD12-AC12))</f>
        <v/>
      </c>
      <c r="R12" s="16" t="str">
        <f aca="false">IF(Q12="","",O12/2*MIN(Q12,5)+O12*MAX(Q12-5,0))</f>
        <v/>
      </c>
      <c r="S12" s="16" t="str">
        <f aca="false">IF(Q12="","",IF(J12="لبعض الوقت","خارج النطاق",IF(J12="عمل مرن",0,R12)))</f>
        <v/>
      </c>
      <c r="T12" s="16" t="str">
        <f aca="false">IF(Q12="","",IF(J12="لبعض الوقت","خارج النطاق",IF(J12="عمل مرن",0,R12*IF(Q12&lt;2,0,IF(Q12&lt;=5,1/3,IF(Q12&lt;10,2/3,1))))))</f>
        <v/>
      </c>
      <c r="U12" s="16" t="str">
        <f aca="false">IF(F12="","",IF(Q12="","",IF(J12="لبعض الوقت","خارج النطاق",IF(J12="عمل مرن",0,R12*IF(AE12="none",0,IF(AE12="resign",IF(Q12&lt;2,0,IF(Q12&lt;=5,1/3,IF(Q12&lt;10,2/3,1))),1))))))</f>
        <v/>
      </c>
      <c r="V12" s="16" t="n">
        <f aca="false">IF(OR(OR(E12="",P12="",N(O12)&lt;=0),N(M12)&lt;=0),0,IF(J12="عمل مرن",0,N(M12)*O12/30))</f>
        <v>0</v>
      </c>
      <c r="W12" s="13" t="str">
        <f aca="false">IF(Q12="","",IF(F12="",N(S12),N(U12))+V12)</f>
        <v/>
      </c>
      <c r="X12" s="0" t="str">
        <f aca="false">IF(OR(E12="",P12="",N(O12)&lt;=0),"",P12+1-N(L12))</f>
        <v/>
      </c>
      <c r="Y12" s="0" t="str">
        <f aca="false">IF(OR(E12="",P12="",N(O12)&lt;=0),"",IFERROR(MATCH(E12,UQ_START,1),""))</f>
        <v/>
      </c>
      <c r="Z12" s="0" t="str">
        <f aca="false">IF(Y12="","",E12-INDEX(UQ_START,Y12)+1)</f>
        <v/>
      </c>
      <c r="AA12" s="0" t="str">
        <f aca="false">IF(AND(X12&lt;&gt;"",X12&gt;E12,OR(CAL="ميلادي",Y12&lt;&gt;"")),INT((X12-E12)/IF(CAL="هجري",355,366)),"")</f>
        <v/>
      </c>
      <c r="AB12" s="0" t="str">
        <f aca="false">IF(AA12="","",IFERROR(AA12+IF(IF(CAL="هجري",(INDEX(UQ_START,Y12+12*(AA12+1))+MIN(Z12,INDEX(UQ_LEN,Y12+12*(AA12+1)))-1),DATE(YEAR(E12)+(AA12+1),MONTH(E12),MIN(DAY(E12),DAY(EOMONTH(DATE(YEAR(E12)+(AA12+1),MONTH(E12),1),0)))))&lt;=X12,1,0),""))</f>
        <v/>
      </c>
      <c r="AC12" s="0" t="str">
        <f aca="false">IF(AB12="","",IFERROR(IF(CAL="هجري",(INDEX(UQ_START,Y12+12*(AB12))+MIN(Z12,INDEX(UQ_LEN,Y12+12*(AB12)))-1),DATE(YEAR(E12)+(AB12),MONTH(E12),MIN(DAY(E12),DAY(EOMONTH(DATE(YEAR(E12)+(AB12),MONTH(E12),1),0))))),""))</f>
        <v/>
      </c>
      <c r="AD12" s="0" t="str">
        <f aca="false">IF(AB12="","",IFERROR(IF(CAL="هجري",(INDEX(UQ_START,Y12+12*(AB12+1))+MIN(Z12,INDEX(UQ_LEN,Y12+12*(AB12+1)))-1),DATE(YEAR(E12)+(AB12+1),MONTH(E12),MIN(DAY(E12),DAY(EOMONTH(DATE(YEAR(E12)+(AB12+1),MONTH(E12),1),0))))),""))</f>
        <v/>
      </c>
      <c r="AE12" s="0" t="str">
        <f aca="false">IF(F12="","full",IFERROR(VLOOKUP(K12,L_ENDTAB,2,0),"full"))</f>
        <v>full</v>
      </c>
    </row>
    <row r="13" customFormat="false" ht="15" hidden="false" customHeight="false" outlineLevel="0" collapsed="false">
      <c r="A13" s="19" t="str">
        <f aca="false">IF(B13="","",ROW()-7)</f>
        <v/>
      </c>
      <c r="B13" s="6"/>
      <c r="C13" s="6"/>
      <c r="D13" s="6"/>
      <c r="E13" s="7"/>
      <c r="F13" s="7"/>
      <c r="G13" s="20"/>
      <c r="H13" s="20"/>
      <c r="I13" s="20"/>
      <c r="J13" s="6"/>
      <c r="K13" s="6"/>
      <c r="L13" s="21"/>
      <c r="M13" s="21"/>
      <c r="N13" s="15" t="str">
        <f aca="false">IF(B13="","",IF(F13="","على رأس العمل","انتهت خدمته"))</f>
        <v/>
      </c>
      <c r="O13" s="26" t="str">
        <f aca="false">IF(B13="","",N(G13)+N(H13)+N(I13))</f>
        <v/>
      </c>
      <c r="P13" s="27" t="str">
        <f aca="false">IF(B13="","",IF(F13="",AS_OF,F13))</f>
        <v/>
      </c>
      <c r="Q13" s="28" t="str">
        <f aca="false">IF(OR(AC13="",AD13=""),"",AB13+(X13-AC13)/(AD13-AC13))</f>
        <v/>
      </c>
      <c r="R13" s="26" t="str">
        <f aca="false">IF(Q13="","",O13/2*MIN(Q13,5)+O13*MAX(Q13-5,0))</f>
        <v/>
      </c>
      <c r="S13" s="26" t="str">
        <f aca="false">IF(Q13="","",IF(J13="لبعض الوقت","خارج النطاق",IF(J13="عمل مرن",0,R13)))</f>
        <v/>
      </c>
      <c r="T13" s="26" t="str">
        <f aca="false">IF(Q13="","",IF(J13="لبعض الوقت","خارج النطاق",IF(J13="عمل مرن",0,R13*IF(Q13&lt;2,0,IF(Q13&lt;=5,1/3,IF(Q13&lt;10,2/3,1))))))</f>
        <v/>
      </c>
      <c r="U13" s="26" t="str">
        <f aca="false">IF(F13="","",IF(Q13="","",IF(J13="لبعض الوقت","خارج النطاق",IF(J13="عمل مرن",0,R13*IF(AE13="none",0,IF(AE13="resign",IF(Q13&lt;2,0,IF(Q13&lt;=5,1/3,IF(Q13&lt;10,2/3,1))),1))))))</f>
        <v/>
      </c>
      <c r="V13" s="26" t="n">
        <f aca="false">IF(OR(OR(E13="",P13="",N(O13)&lt;=0),N(M13)&lt;=0),0,IF(J13="عمل مرن",0,N(M13)*O13/30))</f>
        <v>0</v>
      </c>
      <c r="W13" s="29" t="str">
        <f aca="false">IF(Q13="","",IF(F13="",N(S13),N(U13))+V13)</f>
        <v/>
      </c>
      <c r="X13" s="0" t="str">
        <f aca="false">IF(OR(E13="",P13="",N(O13)&lt;=0),"",P13+1-N(L13))</f>
        <v/>
      </c>
      <c r="Y13" s="0" t="str">
        <f aca="false">IF(OR(E13="",P13="",N(O13)&lt;=0),"",IFERROR(MATCH(E13,UQ_START,1),""))</f>
        <v/>
      </c>
      <c r="Z13" s="0" t="str">
        <f aca="false">IF(Y13="","",E13-INDEX(UQ_START,Y13)+1)</f>
        <v/>
      </c>
      <c r="AA13" s="0" t="str">
        <f aca="false">IF(AND(X13&lt;&gt;"",X13&gt;E13,OR(CAL="ميلادي",Y13&lt;&gt;"")),INT((X13-E13)/IF(CAL="هجري",355,366)),"")</f>
        <v/>
      </c>
      <c r="AB13" s="0" t="str">
        <f aca="false">IF(AA13="","",IFERROR(AA13+IF(IF(CAL="هجري",(INDEX(UQ_START,Y13+12*(AA13+1))+MIN(Z13,INDEX(UQ_LEN,Y13+12*(AA13+1)))-1),DATE(YEAR(E13)+(AA13+1),MONTH(E13),MIN(DAY(E13),DAY(EOMONTH(DATE(YEAR(E13)+(AA13+1),MONTH(E13),1),0)))))&lt;=X13,1,0),""))</f>
        <v/>
      </c>
      <c r="AC13" s="0" t="str">
        <f aca="false">IF(AB13="","",IFERROR(IF(CAL="هجري",(INDEX(UQ_START,Y13+12*(AB13))+MIN(Z13,INDEX(UQ_LEN,Y13+12*(AB13)))-1),DATE(YEAR(E13)+(AB13),MONTH(E13),MIN(DAY(E13),DAY(EOMONTH(DATE(YEAR(E13)+(AB13),MONTH(E13),1),0))))),""))</f>
        <v/>
      </c>
      <c r="AD13" s="0" t="str">
        <f aca="false">IF(AB13="","",IFERROR(IF(CAL="هجري",(INDEX(UQ_START,Y13+12*(AB13+1))+MIN(Z13,INDEX(UQ_LEN,Y13+12*(AB13+1)))-1),DATE(YEAR(E13)+(AB13+1),MONTH(E13),MIN(DAY(E13),DAY(EOMONTH(DATE(YEAR(E13)+(AB13+1),MONTH(E13),1),0))))),""))</f>
        <v/>
      </c>
      <c r="AE13" s="0" t="str">
        <f aca="false">IF(F13="","full",IFERROR(VLOOKUP(K13,L_ENDTAB,2,0),"full"))</f>
        <v>full</v>
      </c>
    </row>
    <row r="14" customFormat="false" ht="15" hidden="false" customHeight="false" outlineLevel="0" collapsed="false">
      <c r="A14" s="19" t="str">
        <f aca="false">IF(B14="","",ROW()-7)</f>
        <v/>
      </c>
      <c r="B14" s="6"/>
      <c r="C14" s="6"/>
      <c r="D14" s="6"/>
      <c r="E14" s="7"/>
      <c r="F14" s="7"/>
      <c r="G14" s="20"/>
      <c r="H14" s="20"/>
      <c r="I14" s="20"/>
      <c r="J14" s="6"/>
      <c r="K14" s="6"/>
      <c r="L14" s="21"/>
      <c r="M14" s="21"/>
      <c r="N14" s="15" t="str">
        <f aca="false">IF(B14="","",IF(F14="","على رأس العمل","انتهت خدمته"))</f>
        <v/>
      </c>
      <c r="O14" s="16" t="str">
        <f aca="false">IF(B14="","",N(G14)+N(H14)+N(I14))</f>
        <v/>
      </c>
      <c r="P14" s="22" t="str">
        <f aca="false">IF(B14="","",IF(F14="",AS_OF,F14))</f>
        <v/>
      </c>
      <c r="Q14" s="23" t="str">
        <f aca="false">IF(OR(AC14="",AD14=""),"",AB14+(X14-AC14)/(AD14-AC14))</f>
        <v/>
      </c>
      <c r="R14" s="16" t="str">
        <f aca="false">IF(Q14="","",O14/2*MIN(Q14,5)+O14*MAX(Q14-5,0))</f>
        <v/>
      </c>
      <c r="S14" s="16" t="str">
        <f aca="false">IF(Q14="","",IF(J14="لبعض الوقت","خارج النطاق",IF(J14="عمل مرن",0,R14)))</f>
        <v/>
      </c>
      <c r="T14" s="16" t="str">
        <f aca="false">IF(Q14="","",IF(J14="لبعض الوقت","خارج النطاق",IF(J14="عمل مرن",0,R14*IF(Q14&lt;2,0,IF(Q14&lt;=5,1/3,IF(Q14&lt;10,2/3,1))))))</f>
        <v/>
      </c>
      <c r="U14" s="16" t="str">
        <f aca="false">IF(F14="","",IF(Q14="","",IF(J14="لبعض الوقت","خارج النطاق",IF(J14="عمل مرن",0,R14*IF(AE14="none",0,IF(AE14="resign",IF(Q14&lt;2,0,IF(Q14&lt;=5,1/3,IF(Q14&lt;10,2/3,1))),1))))))</f>
        <v/>
      </c>
      <c r="V14" s="16" t="n">
        <f aca="false">IF(OR(OR(E14="",P14="",N(O14)&lt;=0),N(M14)&lt;=0),0,IF(J14="عمل مرن",0,N(M14)*O14/30))</f>
        <v>0</v>
      </c>
      <c r="W14" s="13" t="str">
        <f aca="false">IF(Q14="","",IF(F14="",N(S14),N(U14))+V14)</f>
        <v/>
      </c>
      <c r="X14" s="0" t="str">
        <f aca="false">IF(OR(E14="",P14="",N(O14)&lt;=0),"",P14+1-N(L14))</f>
        <v/>
      </c>
      <c r="Y14" s="0" t="str">
        <f aca="false">IF(OR(E14="",P14="",N(O14)&lt;=0),"",IFERROR(MATCH(E14,UQ_START,1),""))</f>
        <v/>
      </c>
      <c r="Z14" s="0" t="str">
        <f aca="false">IF(Y14="","",E14-INDEX(UQ_START,Y14)+1)</f>
        <v/>
      </c>
      <c r="AA14" s="0" t="str">
        <f aca="false">IF(AND(X14&lt;&gt;"",X14&gt;E14,OR(CAL="ميلادي",Y14&lt;&gt;"")),INT((X14-E14)/IF(CAL="هجري",355,366)),"")</f>
        <v/>
      </c>
      <c r="AB14" s="0" t="str">
        <f aca="false">IF(AA14="","",IFERROR(AA14+IF(IF(CAL="هجري",(INDEX(UQ_START,Y14+12*(AA14+1))+MIN(Z14,INDEX(UQ_LEN,Y14+12*(AA14+1)))-1),DATE(YEAR(E14)+(AA14+1),MONTH(E14),MIN(DAY(E14),DAY(EOMONTH(DATE(YEAR(E14)+(AA14+1),MONTH(E14),1),0)))))&lt;=X14,1,0),""))</f>
        <v/>
      </c>
      <c r="AC14" s="0" t="str">
        <f aca="false">IF(AB14="","",IFERROR(IF(CAL="هجري",(INDEX(UQ_START,Y14+12*(AB14))+MIN(Z14,INDEX(UQ_LEN,Y14+12*(AB14)))-1),DATE(YEAR(E14)+(AB14),MONTH(E14),MIN(DAY(E14),DAY(EOMONTH(DATE(YEAR(E14)+(AB14),MONTH(E14),1),0))))),""))</f>
        <v/>
      </c>
      <c r="AD14" s="0" t="str">
        <f aca="false">IF(AB14="","",IFERROR(IF(CAL="هجري",(INDEX(UQ_START,Y14+12*(AB14+1))+MIN(Z14,INDEX(UQ_LEN,Y14+12*(AB14+1)))-1),DATE(YEAR(E14)+(AB14+1),MONTH(E14),MIN(DAY(E14),DAY(EOMONTH(DATE(YEAR(E14)+(AB14+1),MONTH(E14),1),0))))),""))</f>
        <v/>
      </c>
      <c r="AE14" s="0" t="str">
        <f aca="false">IF(F14="","full",IFERROR(VLOOKUP(K14,L_ENDTAB,2,0),"full"))</f>
        <v>full</v>
      </c>
    </row>
    <row r="15" customFormat="false" ht="15" hidden="false" customHeight="false" outlineLevel="0" collapsed="false">
      <c r="A15" s="19" t="str">
        <f aca="false">IF(B15="","",ROW()-7)</f>
        <v/>
      </c>
      <c r="B15" s="6"/>
      <c r="C15" s="6"/>
      <c r="D15" s="6"/>
      <c r="E15" s="7"/>
      <c r="F15" s="7"/>
      <c r="G15" s="20"/>
      <c r="H15" s="20"/>
      <c r="I15" s="20"/>
      <c r="J15" s="6"/>
      <c r="K15" s="6"/>
      <c r="L15" s="21"/>
      <c r="M15" s="21"/>
      <c r="N15" s="15" t="str">
        <f aca="false">IF(B15="","",IF(F15="","على رأس العمل","انتهت خدمته"))</f>
        <v/>
      </c>
      <c r="O15" s="26" t="str">
        <f aca="false">IF(B15="","",N(G15)+N(H15)+N(I15))</f>
        <v/>
      </c>
      <c r="P15" s="27" t="str">
        <f aca="false">IF(B15="","",IF(F15="",AS_OF,F15))</f>
        <v/>
      </c>
      <c r="Q15" s="28" t="str">
        <f aca="false">IF(OR(AC15="",AD15=""),"",AB15+(X15-AC15)/(AD15-AC15))</f>
        <v/>
      </c>
      <c r="R15" s="26" t="str">
        <f aca="false">IF(Q15="","",O15/2*MIN(Q15,5)+O15*MAX(Q15-5,0))</f>
        <v/>
      </c>
      <c r="S15" s="26" t="str">
        <f aca="false">IF(Q15="","",IF(J15="لبعض الوقت","خارج النطاق",IF(J15="عمل مرن",0,R15)))</f>
        <v/>
      </c>
      <c r="T15" s="26" t="str">
        <f aca="false">IF(Q15="","",IF(J15="لبعض الوقت","خارج النطاق",IF(J15="عمل مرن",0,R15*IF(Q15&lt;2,0,IF(Q15&lt;=5,1/3,IF(Q15&lt;10,2/3,1))))))</f>
        <v/>
      </c>
      <c r="U15" s="26" t="str">
        <f aca="false">IF(F15="","",IF(Q15="","",IF(J15="لبعض الوقت","خارج النطاق",IF(J15="عمل مرن",0,R15*IF(AE15="none",0,IF(AE15="resign",IF(Q15&lt;2,0,IF(Q15&lt;=5,1/3,IF(Q15&lt;10,2/3,1))),1))))))</f>
        <v/>
      </c>
      <c r="V15" s="26" t="n">
        <f aca="false">IF(OR(OR(E15="",P15="",N(O15)&lt;=0),N(M15)&lt;=0),0,IF(J15="عمل مرن",0,N(M15)*O15/30))</f>
        <v>0</v>
      </c>
      <c r="W15" s="29" t="str">
        <f aca="false">IF(Q15="","",IF(F15="",N(S15),N(U15))+V15)</f>
        <v/>
      </c>
      <c r="X15" s="0" t="str">
        <f aca="false">IF(OR(E15="",P15="",N(O15)&lt;=0),"",P15+1-N(L15))</f>
        <v/>
      </c>
      <c r="Y15" s="0" t="str">
        <f aca="false">IF(OR(E15="",P15="",N(O15)&lt;=0),"",IFERROR(MATCH(E15,UQ_START,1),""))</f>
        <v/>
      </c>
      <c r="Z15" s="0" t="str">
        <f aca="false">IF(Y15="","",E15-INDEX(UQ_START,Y15)+1)</f>
        <v/>
      </c>
      <c r="AA15" s="0" t="str">
        <f aca="false">IF(AND(X15&lt;&gt;"",X15&gt;E15,OR(CAL="ميلادي",Y15&lt;&gt;"")),INT((X15-E15)/IF(CAL="هجري",355,366)),"")</f>
        <v/>
      </c>
      <c r="AB15" s="0" t="str">
        <f aca="false">IF(AA15="","",IFERROR(AA15+IF(IF(CAL="هجري",(INDEX(UQ_START,Y15+12*(AA15+1))+MIN(Z15,INDEX(UQ_LEN,Y15+12*(AA15+1)))-1),DATE(YEAR(E15)+(AA15+1),MONTH(E15),MIN(DAY(E15),DAY(EOMONTH(DATE(YEAR(E15)+(AA15+1),MONTH(E15),1),0)))))&lt;=X15,1,0),""))</f>
        <v/>
      </c>
      <c r="AC15" s="0" t="str">
        <f aca="false">IF(AB15="","",IFERROR(IF(CAL="هجري",(INDEX(UQ_START,Y15+12*(AB15))+MIN(Z15,INDEX(UQ_LEN,Y15+12*(AB15)))-1),DATE(YEAR(E15)+(AB15),MONTH(E15),MIN(DAY(E15),DAY(EOMONTH(DATE(YEAR(E15)+(AB15),MONTH(E15),1),0))))),""))</f>
        <v/>
      </c>
      <c r="AD15" s="0" t="str">
        <f aca="false">IF(AB15="","",IFERROR(IF(CAL="هجري",(INDEX(UQ_START,Y15+12*(AB15+1))+MIN(Z15,INDEX(UQ_LEN,Y15+12*(AB15+1)))-1),DATE(YEAR(E15)+(AB15+1),MONTH(E15),MIN(DAY(E15),DAY(EOMONTH(DATE(YEAR(E15)+(AB15+1),MONTH(E15),1),0))))),""))</f>
        <v/>
      </c>
      <c r="AE15" s="0" t="str">
        <f aca="false">IF(F15="","full",IFERROR(VLOOKUP(K15,L_ENDTAB,2,0),"full"))</f>
        <v>full</v>
      </c>
    </row>
    <row r="16" customFormat="false" ht="15" hidden="false" customHeight="false" outlineLevel="0" collapsed="false">
      <c r="A16" s="19" t="str">
        <f aca="false">IF(B16="","",ROW()-7)</f>
        <v/>
      </c>
      <c r="B16" s="6"/>
      <c r="C16" s="6"/>
      <c r="D16" s="6"/>
      <c r="E16" s="7"/>
      <c r="F16" s="7"/>
      <c r="G16" s="20"/>
      <c r="H16" s="20"/>
      <c r="I16" s="20"/>
      <c r="J16" s="6"/>
      <c r="K16" s="6"/>
      <c r="L16" s="21"/>
      <c r="M16" s="21"/>
      <c r="N16" s="15" t="str">
        <f aca="false">IF(B16="","",IF(F16="","على رأس العمل","انتهت خدمته"))</f>
        <v/>
      </c>
      <c r="O16" s="16" t="str">
        <f aca="false">IF(B16="","",N(G16)+N(H16)+N(I16))</f>
        <v/>
      </c>
      <c r="P16" s="22" t="str">
        <f aca="false">IF(B16="","",IF(F16="",AS_OF,F16))</f>
        <v/>
      </c>
      <c r="Q16" s="23" t="str">
        <f aca="false">IF(OR(AC16="",AD16=""),"",AB16+(X16-AC16)/(AD16-AC16))</f>
        <v/>
      </c>
      <c r="R16" s="16" t="str">
        <f aca="false">IF(Q16="","",O16/2*MIN(Q16,5)+O16*MAX(Q16-5,0))</f>
        <v/>
      </c>
      <c r="S16" s="16" t="str">
        <f aca="false">IF(Q16="","",IF(J16="لبعض الوقت","خارج النطاق",IF(J16="عمل مرن",0,R16)))</f>
        <v/>
      </c>
      <c r="T16" s="16" t="str">
        <f aca="false">IF(Q16="","",IF(J16="لبعض الوقت","خارج النطاق",IF(J16="عمل مرن",0,R16*IF(Q16&lt;2,0,IF(Q16&lt;=5,1/3,IF(Q16&lt;10,2/3,1))))))</f>
        <v/>
      </c>
      <c r="U16" s="16" t="str">
        <f aca="false">IF(F16="","",IF(Q16="","",IF(J16="لبعض الوقت","خارج النطاق",IF(J16="عمل مرن",0,R16*IF(AE16="none",0,IF(AE16="resign",IF(Q16&lt;2,0,IF(Q16&lt;=5,1/3,IF(Q16&lt;10,2/3,1))),1))))))</f>
        <v/>
      </c>
      <c r="V16" s="16" t="n">
        <f aca="false">IF(OR(OR(E16="",P16="",N(O16)&lt;=0),N(M16)&lt;=0),0,IF(J16="عمل مرن",0,N(M16)*O16/30))</f>
        <v>0</v>
      </c>
      <c r="W16" s="13" t="str">
        <f aca="false">IF(Q16="","",IF(F16="",N(S16),N(U16))+V16)</f>
        <v/>
      </c>
      <c r="X16" s="0" t="str">
        <f aca="false">IF(OR(E16="",P16="",N(O16)&lt;=0),"",P16+1-N(L16))</f>
        <v/>
      </c>
      <c r="Y16" s="0" t="str">
        <f aca="false">IF(OR(E16="",P16="",N(O16)&lt;=0),"",IFERROR(MATCH(E16,UQ_START,1),""))</f>
        <v/>
      </c>
      <c r="Z16" s="0" t="str">
        <f aca="false">IF(Y16="","",E16-INDEX(UQ_START,Y16)+1)</f>
        <v/>
      </c>
      <c r="AA16" s="0" t="str">
        <f aca="false">IF(AND(X16&lt;&gt;"",X16&gt;E16,OR(CAL="ميلادي",Y16&lt;&gt;"")),INT((X16-E16)/IF(CAL="هجري",355,366)),"")</f>
        <v/>
      </c>
      <c r="AB16" s="0" t="str">
        <f aca="false">IF(AA16="","",IFERROR(AA16+IF(IF(CAL="هجري",(INDEX(UQ_START,Y16+12*(AA16+1))+MIN(Z16,INDEX(UQ_LEN,Y16+12*(AA16+1)))-1),DATE(YEAR(E16)+(AA16+1),MONTH(E16),MIN(DAY(E16),DAY(EOMONTH(DATE(YEAR(E16)+(AA16+1),MONTH(E16),1),0)))))&lt;=X16,1,0),""))</f>
        <v/>
      </c>
      <c r="AC16" s="0" t="str">
        <f aca="false">IF(AB16="","",IFERROR(IF(CAL="هجري",(INDEX(UQ_START,Y16+12*(AB16))+MIN(Z16,INDEX(UQ_LEN,Y16+12*(AB16)))-1),DATE(YEAR(E16)+(AB16),MONTH(E16),MIN(DAY(E16),DAY(EOMONTH(DATE(YEAR(E16)+(AB16),MONTH(E16),1),0))))),""))</f>
        <v/>
      </c>
      <c r="AD16" s="0" t="str">
        <f aca="false">IF(AB16="","",IFERROR(IF(CAL="هجري",(INDEX(UQ_START,Y16+12*(AB16+1))+MIN(Z16,INDEX(UQ_LEN,Y16+12*(AB16+1)))-1),DATE(YEAR(E16)+(AB16+1),MONTH(E16),MIN(DAY(E16),DAY(EOMONTH(DATE(YEAR(E16)+(AB16+1),MONTH(E16),1),0))))),""))</f>
        <v/>
      </c>
      <c r="AE16" s="0" t="str">
        <f aca="false">IF(F16="","full",IFERROR(VLOOKUP(K16,L_ENDTAB,2,0),"full"))</f>
        <v>full</v>
      </c>
    </row>
    <row r="17" customFormat="false" ht="15" hidden="false" customHeight="false" outlineLevel="0" collapsed="false">
      <c r="A17" s="19" t="str">
        <f aca="false">IF(B17="","",ROW()-7)</f>
        <v/>
      </c>
      <c r="B17" s="6"/>
      <c r="C17" s="6"/>
      <c r="D17" s="6"/>
      <c r="E17" s="7"/>
      <c r="F17" s="7"/>
      <c r="G17" s="20"/>
      <c r="H17" s="20"/>
      <c r="I17" s="20"/>
      <c r="J17" s="6"/>
      <c r="K17" s="6"/>
      <c r="L17" s="21"/>
      <c r="M17" s="21"/>
      <c r="N17" s="15" t="str">
        <f aca="false">IF(B17="","",IF(F17="","على رأس العمل","انتهت خدمته"))</f>
        <v/>
      </c>
      <c r="O17" s="26" t="str">
        <f aca="false">IF(B17="","",N(G17)+N(H17)+N(I17))</f>
        <v/>
      </c>
      <c r="P17" s="27" t="str">
        <f aca="false">IF(B17="","",IF(F17="",AS_OF,F17))</f>
        <v/>
      </c>
      <c r="Q17" s="28" t="str">
        <f aca="false">IF(OR(AC17="",AD17=""),"",AB17+(X17-AC17)/(AD17-AC17))</f>
        <v/>
      </c>
      <c r="R17" s="26" t="str">
        <f aca="false">IF(Q17="","",O17/2*MIN(Q17,5)+O17*MAX(Q17-5,0))</f>
        <v/>
      </c>
      <c r="S17" s="26" t="str">
        <f aca="false">IF(Q17="","",IF(J17="لبعض الوقت","خارج النطاق",IF(J17="عمل مرن",0,R17)))</f>
        <v/>
      </c>
      <c r="T17" s="26" t="str">
        <f aca="false">IF(Q17="","",IF(J17="لبعض الوقت","خارج النطاق",IF(J17="عمل مرن",0,R17*IF(Q17&lt;2,0,IF(Q17&lt;=5,1/3,IF(Q17&lt;10,2/3,1))))))</f>
        <v/>
      </c>
      <c r="U17" s="26" t="str">
        <f aca="false">IF(F17="","",IF(Q17="","",IF(J17="لبعض الوقت","خارج النطاق",IF(J17="عمل مرن",0,R17*IF(AE17="none",0,IF(AE17="resign",IF(Q17&lt;2,0,IF(Q17&lt;=5,1/3,IF(Q17&lt;10,2/3,1))),1))))))</f>
        <v/>
      </c>
      <c r="V17" s="26" t="n">
        <f aca="false">IF(OR(OR(E17="",P17="",N(O17)&lt;=0),N(M17)&lt;=0),0,IF(J17="عمل مرن",0,N(M17)*O17/30))</f>
        <v>0</v>
      </c>
      <c r="W17" s="29" t="str">
        <f aca="false">IF(Q17="","",IF(F17="",N(S17),N(U17))+V17)</f>
        <v/>
      </c>
      <c r="X17" s="0" t="str">
        <f aca="false">IF(OR(E17="",P17="",N(O17)&lt;=0),"",P17+1-N(L17))</f>
        <v/>
      </c>
      <c r="Y17" s="0" t="str">
        <f aca="false">IF(OR(E17="",P17="",N(O17)&lt;=0),"",IFERROR(MATCH(E17,UQ_START,1),""))</f>
        <v/>
      </c>
      <c r="Z17" s="0" t="str">
        <f aca="false">IF(Y17="","",E17-INDEX(UQ_START,Y17)+1)</f>
        <v/>
      </c>
      <c r="AA17" s="0" t="str">
        <f aca="false">IF(AND(X17&lt;&gt;"",X17&gt;E17,OR(CAL="ميلادي",Y17&lt;&gt;"")),INT((X17-E17)/IF(CAL="هجري",355,366)),"")</f>
        <v/>
      </c>
      <c r="AB17" s="0" t="str">
        <f aca="false">IF(AA17="","",IFERROR(AA17+IF(IF(CAL="هجري",(INDEX(UQ_START,Y17+12*(AA17+1))+MIN(Z17,INDEX(UQ_LEN,Y17+12*(AA17+1)))-1),DATE(YEAR(E17)+(AA17+1),MONTH(E17),MIN(DAY(E17),DAY(EOMONTH(DATE(YEAR(E17)+(AA17+1),MONTH(E17),1),0)))))&lt;=X17,1,0),""))</f>
        <v/>
      </c>
      <c r="AC17" s="0" t="str">
        <f aca="false">IF(AB17="","",IFERROR(IF(CAL="هجري",(INDEX(UQ_START,Y17+12*(AB17))+MIN(Z17,INDEX(UQ_LEN,Y17+12*(AB17)))-1),DATE(YEAR(E17)+(AB17),MONTH(E17),MIN(DAY(E17),DAY(EOMONTH(DATE(YEAR(E17)+(AB17),MONTH(E17),1),0))))),""))</f>
        <v/>
      </c>
      <c r="AD17" s="0" t="str">
        <f aca="false">IF(AB17="","",IFERROR(IF(CAL="هجري",(INDEX(UQ_START,Y17+12*(AB17+1))+MIN(Z17,INDEX(UQ_LEN,Y17+12*(AB17+1)))-1),DATE(YEAR(E17)+(AB17+1),MONTH(E17),MIN(DAY(E17),DAY(EOMONTH(DATE(YEAR(E17)+(AB17+1),MONTH(E17),1),0))))),""))</f>
        <v/>
      </c>
      <c r="AE17" s="0" t="str">
        <f aca="false">IF(F17="","full",IFERROR(VLOOKUP(K17,L_ENDTAB,2,0),"full"))</f>
        <v>full</v>
      </c>
    </row>
    <row r="18" customFormat="false" ht="15" hidden="false" customHeight="false" outlineLevel="0" collapsed="false">
      <c r="A18" s="19" t="str">
        <f aca="false">IF(B18="","",ROW()-7)</f>
        <v/>
      </c>
      <c r="B18" s="6"/>
      <c r="C18" s="6"/>
      <c r="D18" s="6"/>
      <c r="E18" s="7"/>
      <c r="F18" s="7"/>
      <c r="G18" s="20"/>
      <c r="H18" s="20"/>
      <c r="I18" s="20"/>
      <c r="J18" s="6"/>
      <c r="K18" s="6"/>
      <c r="L18" s="21"/>
      <c r="M18" s="21"/>
      <c r="N18" s="15" t="str">
        <f aca="false">IF(B18="","",IF(F18="","على رأس العمل","انتهت خدمته"))</f>
        <v/>
      </c>
      <c r="O18" s="16" t="str">
        <f aca="false">IF(B18="","",N(G18)+N(H18)+N(I18))</f>
        <v/>
      </c>
      <c r="P18" s="22" t="str">
        <f aca="false">IF(B18="","",IF(F18="",AS_OF,F18))</f>
        <v/>
      </c>
      <c r="Q18" s="23" t="str">
        <f aca="false">IF(OR(AC18="",AD18=""),"",AB18+(X18-AC18)/(AD18-AC18))</f>
        <v/>
      </c>
      <c r="R18" s="16" t="str">
        <f aca="false">IF(Q18="","",O18/2*MIN(Q18,5)+O18*MAX(Q18-5,0))</f>
        <v/>
      </c>
      <c r="S18" s="16" t="str">
        <f aca="false">IF(Q18="","",IF(J18="لبعض الوقت","خارج النطاق",IF(J18="عمل مرن",0,R18)))</f>
        <v/>
      </c>
      <c r="T18" s="16" t="str">
        <f aca="false">IF(Q18="","",IF(J18="لبعض الوقت","خارج النطاق",IF(J18="عمل مرن",0,R18*IF(Q18&lt;2,0,IF(Q18&lt;=5,1/3,IF(Q18&lt;10,2/3,1))))))</f>
        <v/>
      </c>
      <c r="U18" s="16" t="str">
        <f aca="false">IF(F18="","",IF(Q18="","",IF(J18="لبعض الوقت","خارج النطاق",IF(J18="عمل مرن",0,R18*IF(AE18="none",0,IF(AE18="resign",IF(Q18&lt;2,0,IF(Q18&lt;=5,1/3,IF(Q18&lt;10,2/3,1))),1))))))</f>
        <v/>
      </c>
      <c r="V18" s="16" t="n">
        <f aca="false">IF(OR(OR(E18="",P18="",N(O18)&lt;=0),N(M18)&lt;=0),0,IF(J18="عمل مرن",0,N(M18)*O18/30))</f>
        <v>0</v>
      </c>
      <c r="W18" s="13" t="str">
        <f aca="false">IF(Q18="","",IF(F18="",N(S18),N(U18))+V18)</f>
        <v/>
      </c>
      <c r="X18" s="0" t="str">
        <f aca="false">IF(OR(E18="",P18="",N(O18)&lt;=0),"",P18+1-N(L18))</f>
        <v/>
      </c>
      <c r="Y18" s="0" t="str">
        <f aca="false">IF(OR(E18="",P18="",N(O18)&lt;=0),"",IFERROR(MATCH(E18,UQ_START,1),""))</f>
        <v/>
      </c>
      <c r="Z18" s="0" t="str">
        <f aca="false">IF(Y18="","",E18-INDEX(UQ_START,Y18)+1)</f>
        <v/>
      </c>
      <c r="AA18" s="0" t="str">
        <f aca="false">IF(AND(X18&lt;&gt;"",X18&gt;E18,OR(CAL="ميلادي",Y18&lt;&gt;"")),INT((X18-E18)/IF(CAL="هجري",355,366)),"")</f>
        <v/>
      </c>
      <c r="AB18" s="0" t="str">
        <f aca="false">IF(AA18="","",IFERROR(AA18+IF(IF(CAL="هجري",(INDEX(UQ_START,Y18+12*(AA18+1))+MIN(Z18,INDEX(UQ_LEN,Y18+12*(AA18+1)))-1),DATE(YEAR(E18)+(AA18+1),MONTH(E18),MIN(DAY(E18),DAY(EOMONTH(DATE(YEAR(E18)+(AA18+1),MONTH(E18),1),0)))))&lt;=X18,1,0),""))</f>
        <v/>
      </c>
      <c r="AC18" s="0" t="str">
        <f aca="false">IF(AB18="","",IFERROR(IF(CAL="هجري",(INDEX(UQ_START,Y18+12*(AB18))+MIN(Z18,INDEX(UQ_LEN,Y18+12*(AB18)))-1),DATE(YEAR(E18)+(AB18),MONTH(E18),MIN(DAY(E18),DAY(EOMONTH(DATE(YEAR(E18)+(AB18),MONTH(E18),1),0))))),""))</f>
        <v/>
      </c>
      <c r="AD18" s="0" t="str">
        <f aca="false">IF(AB18="","",IFERROR(IF(CAL="هجري",(INDEX(UQ_START,Y18+12*(AB18+1))+MIN(Z18,INDEX(UQ_LEN,Y18+12*(AB18+1)))-1),DATE(YEAR(E18)+(AB18+1),MONTH(E18),MIN(DAY(E18),DAY(EOMONTH(DATE(YEAR(E18)+(AB18+1),MONTH(E18),1),0))))),""))</f>
        <v/>
      </c>
      <c r="AE18" s="0" t="str">
        <f aca="false">IF(F18="","full",IFERROR(VLOOKUP(K18,L_ENDTAB,2,0),"full"))</f>
        <v>full</v>
      </c>
    </row>
    <row r="19" customFormat="false" ht="15" hidden="false" customHeight="false" outlineLevel="0" collapsed="false">
      <c r="A19" s="19" t="str">
        <f aca="false">IF(B19="","",ROW()-7)</f>
        <v/>
      </c>
      <c r="B19" s="6"/>
      <c r="C19" s="6"/>
      <c r="D19" s="6"/>
      <c r="E19" s="7"/>
      <c r="F19" s="7"/>
      <c r="G19" s="20"/>
      <c r="H19" s="20"/>
      <c r="I19" s="20"/>
      <c r="J19" s="6"/>
      <c r="K19" s="6"/>
      <c r="L19" s="21"/>
      <c r="M19" s="21"/>
      <c r="N19" s="15" t="str">
        <f aca="false">IF(B19="","",IF(F19="","على رأس العمل","انتهت خدمته"))</f>
        <v/>
      </c>
      <c r="O19" s="26" t="str">
        <f aca="false">IF(B19="","",N(G19)+N(H19)+N(I19))</f>
        <v/>
      </c>
      <c r="P19" s="27" t="str">
        <f aca="false">IF(B19="","",IF(F19="",AS_OF,F19))</f>
        <v/>
      </c>
      <c r="Q19" s="28" t="str">
        <f aca="false">IF(OR(AC19="",AD19=""),"",AB19+(X19-AC19)/(AD19-AC19))</f>
        <v/>
      </c>
      <c r="R19" s="26" t="str">
        <f aca="false">IF(Q19="","",O19/2*MIN(Q19,5)+O19*MAX(Q19-5,0))</f>
        <v/>
      </c>
      <c r="S19" s="26" t="str">
        <f aca="false">IF(Q19="","",IF(J19="لبعض الوقت","خارج النطاق",IF(J19="عمل مرن",0,R19)))</f>
        <v/>
      </c>
      <c r="T19" s="26" t="str">
        <f aca="false">IF(Q19="","",IF(J19="لبعض الوقت","خارج النطاق",IF(J19="عمل مرن",0,R19*IF(Q19&lt;2,0,IF(Q19&lt;=5,1/3,IF(Q19&lt;10,2/3,1))))))</f>
        <v/>
      </c>
      <c r="U19" s="26" t="str">
        <f aca="false">IF(F19="","",IF(Q19="","",IF(J19="لبعض الوقت","خارج النطاق",IF(J19="عمل مرن",0,R19*IF(AE19="none",0,IF(AE19="resign",IF(Q19&lt;2,0,IF(Q19&lt;=5,1/3,IF(Q19&lt;10,2/3,1))),1))))))</f>
        <v/>
      </c>
      <c r="V19" s="26" t="n">
        <f aca="false">IF(OR(OR(E19="",P19="",N(O19)&lt;=0),N(M19)&lt;=0),0,IF(J19="عمل مرن",0,N(M19)*O19/30))</f>
        <v>0</v>
      </c>
      <c r="W19" s="29" t="str">
        <f aca="false">IF(Q19="","",IF(F19="",N(S19),N(U19))+V19)</f>
        <v/>
      </c>
      <c r="X19" s="0" t="str">
        <f aca="false">IF(OR(E19="",P19="",N(O19)&lt;=0),"",P19+1-N(L19))</f>
        <v/>
      </c>
      <c r="Y19" s="0" t="str">
        <f aca="false">IF(OR(E19="",P19="",N(O19)&lt;=0),"",IFERROR(MATCH(E19,UQ_START,1),""))</f>
        <v/>
      </c>
      <c r="Z19" s="0" t="str">
        <f aca="false">IF(Y19="","",E19-INDEX(UQ_START,Y19)+1)</f>
        <v/>
      </c>
      <c r="AA19" s="0" t="str">
        <f aca="false">IF(AND(X19&lt;&gt;"",X19&gt;E19,OR(CAL="ميلادي",Y19&lt;&gt;"")),INT((X19-E19)/IF(CAL="هجري",355,366)),"")</f>
        <v/>
      </c>
      <c r="AB19" s="0" t="str">
        <f aca="false">IF(AA19="","",IFERROR(AA19+IF(IF(CAL="هجري",(INDEX(UQ_START,Y19+12*(AA19+1))+MIN(Z19,INDEX(UQ_LEN,Y19+12*(AA19+1)))-1),DATE(YEAR(E19)+(AA19+1),MONTH(E19),MIN(DAY(E19),DAY(EOMONTH(DATE(YEAR(E19)+(AA19+1),MONTH(E19),1),0)))))&lt;=X19,1,0),""))</f>
        <v/>
      </c>
      <c r="AC19" s="0" t="str">
        <f aca="false">IF(AB19="","",IFERROR(IF(CAL="هجري",(INDEX(UQ_START,Y19+12*(AB19))+MIN(Z19,INDEX(UQ_LEN,Y19+12*(AB19)))-1),DATE(YEAR(E19)+(AB19),MONTH(E19),MIN(DAY(E19),DAY(EOMONTH(DATE(YEAR(E19)+(AB19),MONTH(E19),1),0))))),""))</f>
        <v/>
      </c>
      <c r="AD19" s="0" t="str">
        <f aca="false">IF(AB19="","",IFERROR(IF(CAL="هجري",(INDEX(UQ_START,Y19+12*(AB19+1))+MIN(Z19,INDEX(UQ_LEN,Y19+12*(AB19+1)))-1),DATE(YEAR(E19)+(AB19+1),MONTH(E19),MIN(DAY(E19),DAY(EOMONTH(DATE(YEAR(E19)+(AB19+1),MONTH(E19),1),0))))),""))</f>
        <v/>
      </c>
      <c r="AE19" s="0" t="str">
        <f aca="false">IF(F19="","full",IFERROR(VLOOKUP(K19,L_ENDTAB,2,0),"full"))</f>
        <v>full</v>
      </c>
    </row>
    <row r="20" customFormat="false" ht="15" hidden="false" customHeight="false" outlineLevel="0" collapsed="false">
      <c r="A20" s="19" t="str">
        <f aca="false">IF(B20="","",ROW()-7)</f>
        <v/>
      </c>
      <c r="B20" s="6"/>
      <c r="C20" s="6"/>
      <c r="D20" s="6"/>
      <c r="E20" s="7"/>
      <c r="F20" s="7"/>
      <c r="G20" s="20"/>
      <c r="H20" s="20"/>
      <c r="I20" s="20"/>
      <c r="J20" s="6"/>
      <c r="K20" s="6"/>
      <c r="L20" s="21"/>
      <c r="M20" s="21"/>
      <c r="N20" s="15" t="str">
        <f aca="false">IF(B20="","",IF(F20="","على رأس العمل","انتهت خدمته"))</f>
        <v/>
      </c>
      <c r="O20" s="16" t="str">
        <f aca="false">IF(B20="","",N(G20)+N(H20)+N(I20))</f>
        <v/>
      </c>
      <c r="P20" s="22" t="str">
        <f aca="false">IF(B20="","",IF(F20="",AS_OF,F20))</f>
        <v/>
      </c>
      <c r="Q20" s="23" t="str">
        <f aca="false">IF(OR(AC20="",AD20=""),"",AB20+(X20-AC20)/(AD20-AC20))</f>
        <v/>
      </c>
      <c r="R20" s="16" t="str">
        <f aca="false">IF(Q20="","",O20/2*MIN(Q20,5)+O20*MAX(Q20-5,0))</f>
        <v/>
      </c>
      <c r="S20" s="16" t="str">
        <f aca="false">IF(Q20="","",IF(J20="لبعض الوقت","خارج النطاق",IF(J20="عمل مرن",0,R20)))</f>
        <v/>
      </c>
      <c r="T20" s="16" t="str">
        <f aca="false">IF(Q20="","",IF(J20="لبعض الوقت","خارج النطاق",IF(J20="عمل مرن",0,R20*IF(Q20&lt;2,0,IF(Q20&lt;=5,1/3,IF(Q20&lt;10,2/3,1))))))</f>
        <v/>
      </c>
      <c r="U20" s="16" t="str">
        <f aca="false">IF(F20="","",IF(Q20="","",IF(J20="لبعض الوقت","خارج النطاق",IF(J20="عمل مرن",0,R20*IF(AE20="none",0,IF(AE20="resign",IF(Q20&lt;2,0,IF(Q20&lt;=5,1/3,IF(Q20&lt;10,2/3,1))),1))))))</f>
        <v/>
      </c>
      <c r="V20" s="16" t="n">
        <f aca="false">IF(OR(OR(E20="",P20="",N(O20)&lt;=0),N(M20)&lt;=0),0,IF(J20="عمل مرن",0,N(M20)*O20/30))</f>
        <v>0</v>
      </c>
      <c r="W20" s="13" t="str">
        <f aca="false">IF(Q20="","",IF(F20="",N(S20),N(U20))+V20)</f>
        <v/>
      </c>
      <c r="X20" s="0" t="str">
        <f aca="false">IF(OR(E20="",P20="",N(O20)&lt;=0),"",P20+1-N(L20))</f>
        <v/>
      </c>
      <c r="Y20" s="0" t="str">
        <f aca="false">IF(OR(E20="",P20="",N(O20)&lt;=0),"",IFERROR(MATCH(E20,UQ_START,1),""))</f>
        <v/>
      </c>
      <c r="Z20" s="0" t="str">
        <f aca="false">IF(Y20="","",E20-INDEX(UQ_START,Y20)+1)</f>
        <v/>
      </c>
      <c r="AA20" s="0" t="str">
        <f aca="false">IF(AND(X20&lt;&gt;"",X20&gt;E20,OR(CAL="ميلادي",Y20&lt;&gt;"")),INT((X20-E20)/IF(CAL="هجري",355,366)),"")</f>
        <v/>
      </c>
      <c r="AB20" s="0" t="str">
        <f aca="false">IF(AA20="","",IFERROR(AA20+IF(IF(CAL="هجري",(INDEX(UQ_START,Y20+12*(AA20+1))+MIN(Z20,INDEX(UQ_LEN,Y20+12*(AA20+1)))-1),DATE(YEAR(E20)+(AA20+1),MONTH(E20),MIN(DAY(E20),DAY(EOMONTH(DATE(YEAR(E20)+(AA20+1),MONTH(E20),1),0)))))&lt;=X20,1,0),""))</f>
        <v/>
      </c>
      <c r="AC20" s="0" t="str">
        <f aca="false">IF(AB20="","",IFERROR(IF(CAL="هجري",(INDEX(UQ_START,Y20+12*(AB20))+MIN(Z20,INDEX(UQ_LEN,Y20+12*(AB20)))-1),DATE(YEAR(E20)+(AB20),MONTH(E20),MIN(DAY(E20),DAY(EOMONTH(DATE(YEAR(E20)+(AB20),MONTH(E20),1),0))))),""))</f>
        <v/>
      </c>
      <c r="AD20" s="0" t="str">
        <f aca="false">IF(AB20="","",IFERROR(IF(CAL="هجري",(INDEX(UQ_START,Y20+12*(AB20+1))+MIN(Z20,INDEX(UQ_LEN,Y20+12*(AB20+1)))-1),DATE(YEAR(E20)+(AB20+1),MONTH(E20),MIN(DAY(E20),DAY(EOMONTH(DATE(YEAR(E20)+(AB20+1),MONTH(E20),1),0))))),""))</f>
        <v/>
      </c>
      <c r="AE20" s="0" t="str">
        <f aca="false">IF(F20="","full",IFERROR(VLOOKUP(K20,L_ENDTAB,2,0),"full"))</f>
        <v>full</v>
      </c>
    </row>
    <row r="21" customFormat="false" ht="15" hidden="false" customHeight="false" outlineLevel="0" collapsed="false">
      <c r="A21" s="19" t="str">
        <f aca="false">IF(B21="","",ROW()-7)</f>
        <v/>
      </c>
      <c r="B21" s="6"/>
      <c r="C21" s="6"/>
      <c r="D21" s="6"/>
      <c r="E21" s="7"/>
      <c r="F21" s="7"/>
      <c r="G21" s="20"/>
      <c r="H21" s="20"/>
      <c r="I21" s="20"/>
      <c r="J21" s="6"/>
      <c r="K21" s="6"/>
      <c r="L21" s="21"/>
      <c r="M21" s="21"/>
      <c r="N21" s="15" t="str">
        <f aca="false">IF(B21="","",IF(F21="","على رأس العمل","انتهت خدمته"))</f>
        <v/>
      </c>
      <c r="O21" s="26" t="str">
        <f aca="false">IF(B21="","",N(G21)+N(H21)+N(I21))</f>
        <v/>
      </c>
      <c r="P21" s="27" t="str">
        <f aca="false">IF(B21="","",IF(F21="",AS_OF,F21))</f>
        <v/>
      </c>
      <c r="Q21" s="28" t="str">
        <f aca="false">IF(OR(AC21="",AD21=""),"",AB21+(X21-AC21)/(AD21-AC21))</f>
        <v/>
      </c>
      <c r="R21" s="26" t="str">
        <f aca="false">IF(Q21="","",O21/2*MIN(Q21,5)+O21*MAX(Q21-5,0))</f>
        <v/>
      </c>
      <c r="S21" s="26" t="str">
        <f aca="false">IF(Q21="","",IF(J21="لبعض الوقت","خارج النطاق",IF(J21="عمل مرن",0,R21)))</f>
        <v/>
      </c>
      <c r="T21" s="26" t="str">
        <f aca="false">IF(Q21="","",IF(J21="لبعض الوقت","خارج النطاق",IF(J21="عمل مرن",0,R21*IF(Q21&lt;2,0,IF(Q21&lt;=5,1/3,IF(Q21&lt;10,2/3,1))))))</f>
        <v/>
      </c>
      <c r="U21" s="26" t="str">
        <f aca="false">IF(F21="","",IF(Q21="","",IF(J21="لبعض الوقت","خارج النطاق",IF(J21="عمل مرن",0,R21*IF(AE21="none",0,IF(AE21="resign",IF(Q21&lt;2,0,IF(Q21&lt;=5,1/3,IF(Q21&lt;10,2/3,1))),1))))))</f>
        <v/>
      </c>
      <c r="V21" s="26" t="n">
        <f aca="false">IF(OR(OR(E21="",P21="",N(O21)&lt;=0),N(M21)&lt;=0),0,IF(J21="عمل مرن",0,N(M21)*O21/30))</f>
        <v>0</v>
      </c>
      <c r="W21" s="29" t="str">
        <f aca="false">IF(Q21="","",IF(F21="",N(S21),N(U21))+V21)</f>
        <v/>
      </c>
      <c r="X21" s="0" t="str">
        <f aca="false">IF(OR(E21="",P21="",N(O21)&lt;=0),"",P21+1-N(L21))</f>
        <v/>
      </c>
      <c r="Y21" s="0" t="str">
        <f aca="false">IF(OR(E21="",P21="",N(O21)&lt;=0),"",IFERROR(MATCH(E21,UQ_START,1),""))</f>
        <v/>
      </c>
      <c r="Z21" s="0" t="str">
        <f aca="false">IF(Y21="","",E21-INDEX(UQ_START,Y21)+1)</f>
        <v/>
      </c>
      <c r="AA21" s="0" t="str">
        <f aca="false">IF(AND(X21&lt;&gt;"",X21&gt;E21,OR(CAL="ميلادي",Y21&lt;&gt;"")),INT((X21-E21)/IF(CAL="هجري",355,366)),"")</f>
        <v/>
      </c>
      <c r="AB21" s="0" t="str">
        <f aca="false">IF(AA21="","",IFERROR(AA21+IF(IF(CAL="هجري",(INDEX(UQ_START,Y21+12*(AA21+1))+MIN(Z21,INDEX(UQ_LEN,Y21+12*(AA21+1)))-1),DATE(YEAR(E21)+(AA21+1),MONTH(E21),MIN(DAY(E21),DAY(EOMONTH(DATE(YEAR(E21)+(AA21+1),MONTH(E21),1),0)))))&lt;=X21,1,0),""))</f>
        <v/>
      </c>
      <c r="AC21" s="0" t="str">
        <f aca="false">IF(AB21="","",IFERROR(IF(CAL="هجري",(INDEX(UQ_START,Y21+12*(AB21))+MIN(Z21,INDEX(UQ_LEN,Y21+12*(AB21)))-1),DATE(YEAR(E21)+(AB21),MONTH(E21),MIN(DAY(E21),DAY(EOMONTH(DATE(YEAR(E21)+(AB21),MONTH(E21),1),0))))),""))</f>
        <v/>
      </c>
      <c r="AD21" s="0" t="str">
        <f aca="false">IF(AB21="","",IFERROR(IF(CAL="هجري",(INDEX(UQ_START,Y21+12*(AB21+1))+MIN(Z21,INDEX(UQ_LEN,Y21+12*(AB21+1)))-1),DATE(YEAR(E21)+(AB21+1),MONTH(E21),MIN(DAY(E21),DAY(EOMONTH(DATE(YEAR(E21)+(AB21+1),MONTH(E21),1),0))))),""))</f>
        <v/>
      </c>
      <c r="AE21" s="0" t="str">
        <f aca="false">IF(F21="","full",IFERROR(VLOOKUP(K21,L_ENDTAB,2,0),"full"))</f>
        <v>full</v>
      </c>
    </row>
    <row r="22" customFormat="false" ht="15" hidden="false" customHeight="false" outlineLevel="0" collapsed="false">
      <c r="A22" s="19" t="str">
        <f aca="false">IF(B22="","",ROW()-7)</f>
        <v/>
      </c>
      <c r="B22" s="6"/>
      <c r="C22" s="6"/>
      <c r="D22" s="6"/>
      <c r="E22" s="7"/>
      <c r="F22" s="7"/>
      <c r="G22" s="20"/>
      <c r="H22" s="20"/>
      <c r="I22" s="20"/>
      <c r="J22" s="6"/>
      <c r="K22" s="6"/>
      <c r="L22" s="21"/>
      <c r="M22" s="21"/>
      <c r="N22" s="15" t="str">
        <f aca="false">IF(B22="","",IF(F22="","على رأس العمل","انتهت خدمته"))</f>
        <v/>
      </c>
      <c r="O22" s="16" t="str">
        <f aca="false">IF(B22="","",N(G22)+N(H22)+N(I22))</f>
        <v/>
      </c>
      <c r="P22" s="22" t="str">
        <f aca="false">IF(B22="","",IF(F22="",AS_OF,F22))</f>
        <v/>
      </c>
      <c r="Q22" s="23" t="str">
        <f aca="false">IF(OR(AC22="",AD22=""),"",AB22+(X22-AC22)/(AD22-AC22))</f>
        <v/>
      </c>
      <c r="R22" s="16" t="str">
        <f aca="false">IF(Q22="","",O22/2*MIN(Q22,5)+O22*MAX(Q22-5,0))</f>
        <v/>
      </c>
      <c r="S22" s="16" t="str">
        <f aca="false">IF(Q22="","",IF(J22="لبعض الوقت","خارج النطاق",IF(J22="عمل مرن",0,R22)))</f>
        <v/>
      </c>
      <c r="T22" s="16" t="str">
        <f aca="false">IF(Q22="","",IF(J22="لبعض الوقت","خارج النطاق",IF(J22="عمل مرن",0,R22*IF(Q22&lt;2,0,IF(Q22&lt;=5,1/3,IF(Q22&lt;10,2/3,1))))))</f>
        <v/>
      </c>
      <c r="U22" s="16" t="str">
        <f aca="false">IF(F22="","",IF(Q22="","",IF(J22="لبعض الوقت","خارج النطاق",IF(J22="عمل مرن",0,R22*IF(AE22="none",0,IF(AE22="resign",IF(Q22&lt;2,0,IF(Q22&lt;=5,1/3,IF(Q22&lt;10,2/3,1))),1))))))</f>
        <v/>
      </c>
      <c r="V22" s="16" t="n">
        <f aca="false">IF(OR(OR(E22="",P22="",N(O22)&lt;=0),N(M22)&lt;=0),0,IF(J22="عمل مرن",0,N(M22)*O22/30))</f>
        <v>0</v>
      </c>
      <c r="W22" s="13" t="str">
        <f aca="false">IF(Q22="","",IF(F22="",N(S22),N(U22))+V22)</f>
        <v/>
      </c>
      <c r="X22" s="0" t="str">
        <f aca="false">IF(OR(E22="",P22="",N(O22)&lt;=0),"",P22+1-N(L22))</f>
        <v/>
      </c>
      <c r="Y22" s="0" t="str">
        <f aca="false">IF(OR(E22="",P22="",N(O22)&lt;=0),"",IFERROR(MATCH(E22,UQ_START,1),""))</f>
        <v/>
      </c>
      <c r="Z22" s="0" t="str">
        <f aca="false">IF(Y22="","",E22-INDEX(UQ_START,Y22)+1)</f>
        <v/>
      </c>
      <c r="AA22" s="0" t="str">
        <f aca="false">IF(AND(X22&lt;&gt;"",X22&gt;E22,OR(CAL="ميلادي",Y22&lt;&gt;"")),INT((X22-E22)/IF(CAL="هجري",355,366)),"")</f>
        <v/>
      </c>
      <c r="AB22" s="0" t="str">
        <f aca="false">IF(AA22="","",IFERROR(AA22+IF(IF(CAL="هجري",(INDEX(UQ_START,Y22+12*(AA22+1))+MIN(Z22,INDEX(UQ_LEN,Y22+12*(AA22+1)))-1),DATE(YEAR(E22)+(AA22+1),MONTH(E22),MIN(DAY(E22),DAY(EOMONTH(DATE(YEAR(E22)+(AA22+1),MONTH(E22),1),0)))))&lt;=X22,1,0),""))</f>
        <v/>
      </c>
      <c r="AC22" s="0" t="str">
        <f aca="false">IF(AB22="","",IFERROR(IF(CAL="هجري",(INDEX(UQ_START,Y22+12*(AB22))+MIN(Z22,INDEX(UQ_LEN,Y22+12*(AB22)))-1),DATE(YEAR(E22)+(AB22),MONTH(E22),MIN(DAY(E22),DAY(EOMONTH(DATE(YEAR(E22)+(AB22),MONTH(E22),1),0))))),""))</f>
        <v/>
      </c>
      <c r="AD22" s="0" t="str">
        <f aca="false">IF(AB22="","",IFERROR(IF(CAL="هجري",(INDEX(UQ_START,Y22+12*(AB22+1))+MIN(Z22,INDEX(UQ_LEN,Y22+12*(AB22+1)))-1),DATE(YEAR(E22)+(AB22+1),MONTH(E22),MIN(DAY(E22),DAY(EOMONTH(DATE(YEAR(E22)+(AB22+1),MONTH(E22),1),0))))),""))</f>
        <v/>
      </c>
      <c r="AE22" s="0" t="str">
        <f aca="false">IF(F22="","full",IFERROR(VLOOKUP(K22,L_ENDTAB,2,0),"full"))</f>
        <v>full</v>
      </c>
    </row>
    <row r="23" customFormat="false" ht="15" hidden="false" customHeight="false" outlineLevel="0" collapsed="false">
      <c r="A23" s="19" t="str">
        <f aca="false">IF(B23="","",ROW()-7)</f>
        <v/>
      </c>
      <c r="B23" s="6"/>
      <c r="C23" s="6"/>
      <c r="D23" s="6"/>
      <c r="E23" s="7"/>
      <c r="F23" s="7"/>
      <c r="G23" s="20"/>
      <c r="H23" s="20"/>
      <c r="I23" s="20"/>
      <c r="J23" s="6"/>
      <c r="K23" s="6"/>
      <c r="L23" s="21"/>
      <c r="M23" s="21"/>
      <c r="N23" s="15" t="str">
        <f aca="false">IF(B23="","",IF(F23="","على رأس العمل","انتهت خدمته"))</f>
        <v/>
      </c>
      <c r="O23" s="26" t="str">
        <f aca="false">IF(B23="","",N(G23)+N(H23)+N(I23))</f>
        <v/>
      </c>
      <c r="P23" s="27" t="str">
        <f aca="false">IF(B23="","",IF(F23="",AS_OF,F23))</f>
        <v/>
      </c>
      <c r="Q23" s="28" t="str">
        <f aca="false">IF(OR(AC23="",AD23=""),"",AB23+(X23-AC23)/(AD23-AC23))</f>
        <v/>
      </c>
      <c r="R23" s="26" t="str">
        <f aca="false">IF(Q23="","",O23/2*MIN(Q23,5)+O23*MAX(Q23-5,0))</f>
        <v/>
      </c>
      <c r="S23" s="26" t="str">
        <f aca="false">IF(Q23="","",IF(J23="لبعض الوقت","خارج النطاق",IF(J23="عمل مرن",0,R23)))</f>
        <v/>
      </c>
      <c r="T23" s="26" t="str">
        <f aca="false">IF(Q23="","",IF(J23="لبعض الوقت","خارج النطاق",IF(J23="عمل مرن",0,R23*IF(Q23&lt;2,0,IF(Q23&lt;=5,1/3,IF(Q23&lt;10,2/3,1))))))</f>
        <v/>
      </c>
      <c r="U23" s="26" t="str">
        <f aca="false">IF(F23="","",IF(Q23="","",IF(J23="لبعض الوقت","خارج النطاق",IF(J23="عمل مرن",0,R23*IF(AE23="none",0,IF(AE23="resign",IF(Q23&lt;2,0,IF(Q23&lt;=5,1/3,IF(Q23&lt;10,2/3,1))),1))))))</f>
        <v/>
      </c>
      <c r="V23" s="26" t="n">
        <f aca="false">IF(OR(OR(E23="",P23="",N(O23)&lt;=0),N(M23)&lt;=0),0,IF(J23="عمل مرن",0,N(M23)*O23/30))</f>
        <v>0</v>
      </c>
      <c r="W23" s="29" t="str">
        <f aca="false">IF(Q23="","",IF(F23="",N(S23),N(U23))+V23)</f>
        <v/>
      </c>
      <c r="X23" s="0" t="str">
        <f aca="false">IF(OR(E23="",P23="",N(O23)&lt;=0),"",P23+1-N(L23))</f>
        <v/>
      </c>
      <c r="Y23" s="0" t="str">
        <f aca="false">IF(OR(E23="",P23="",N(O23)&lt;=0),"",IFERROR(MATCH(E23,UQ_START,1),""))</f>
        <v/>
      </c>
      <c r="Z23" s="0" t="str">
        <f aca="false">IF(Y23="","",E23-INDEX(UQ_START,Y23)+1)</f>
        <v/>
      </c>
      <c r="AA23" s="0" t="str">
        <f aca="false">IF(AND(X23&lt;&gt;"",X23&gt;E23,OR(CAL="ميلادي",Y23&lt;&gt;"")),INT((X23-E23)/IF(CAL="هجري",355,366)),"")</f>
        <v/>
      </c>
      <c r="AB23" s="0" t="str">
        <f aca="false">IF(AA23="","",IFERROR(AA23+IF(IF(CAL="هجري",(INDEX(UQ_START,Y23+12*(AA23+1))+MIN(Z23,INDEX(UQ_LEN,Y23+12*(AA23+1)))-1),DATE(YEAR(E23)+(AA23+1),MONTH(E23),MIN(DAY(E23),DAY(EOMONTH(DATE(YEAR(E23)+(AA23+1),MONTH(E23),1),0)))))&lt;=X23,1,0),""))</f>
        <v/>
      </c>
      <c r="AC23" s="0" t="str">
        <f aca="false">IF(AB23="","",IFERROR(IF(CAL="هجري",(INDEX(UQ_START,Y23+12*(AB23))+MIN(Z23,INDEX(UQ_LEN,Y23+12*(AB23)))-1),DATE(YEAR(E23)+(AB23),MONTH(E23),MIN(DAY(E23),DAY(EOMONTH(DATE(YEAR(E23)+(AB23),MONTH(E23),1),0))))),""))</f>
        <v/>
      </c>
      <c r="AD23" s="0" t="str">
        <f aca="false">IF(AB23="","",IFERROR(IF(CAL="هجري",(INDEX(UQ_START,Y23+12*(AB23+1))+MIN(Z23,INDEX(UQ_LEN,Y23+12*(AB23+1)))-1),DATE(YEAR(E23)+(AB23+1),MONTH(E23),MIN(DAY(E23),DAY(EOMONTH(DATE(YEAR(E23)+(AB23+1),MONTH(E23),1),0))))),""))</f>
        <v/>
      </c>
      <c r="AE23" s="0" t="str">
        <f aca="false">IF(F23="","full",IFERROR(VLOOKUP(K23,L_ENDTAB,2,0),"full"))</f>
        <v>full</v>
      </c>
    </row>
    <row r="24" customFormat="false" ht="15" hidden="false" customHeight="false" outlineLevel="0" collapsed="false">
      <c r="A24" s="19" t="str">
        <f aca="false">IF(B24="","",ROW()-7)</f>
        <v/>
      </c>
      <c r="B24" s="6"/>
      <c r="C24" s="6"/>
      <c r="D24" s="6"/>
      <c r="E24" s="7"/>
      <c r="F24" s="7"/>
      <c r="G24" s="20"/>
      <c r="H24" s="20"/>
      <c r="I24" s="20"/>
      <c r="J24" s="6"/>
      <c r="K24" s="6"/>
      <c r="L24" s="21"/>
      <c r="M24" s="21"/>
      <c r="N24" s="15" t="str">
        <f aca="false">IF(B24="","",IF(F24="","على رأس العمل","انتهت خدمته"))</f>
        <v/>
      </c>
      <c r="O24" s="16" t="str">
        <f aca="false">IF(B24="","",N(G24)+N(H24)+N(I24))</f>
        <v/>
      </c>
      <c r="P24" s="22" t="str">
        <f aca="false">IF(B24="","",IF(F24="",AS_OF,F24))</f>
        <v/>
      </c>
      <c r="Q24" s="23" t="str">
        <f aca="false">IF(OR(AC24="",AD24=""),"",AB24+(X24-AC24)/(AD24-AC24))</f>
        <v/>
      </c>
      <c r="R24" s="16" t="str">
        <f aca="false">IF(Q24="","",O24/2*MIN(Q24,5)+O24*MAX(Q24-5,0))</f>
        <v/>
      </c>
      <c r="S24" s="16" t="str">
        <f aca="false">IF(Q24="","",IF(J24="لبعض الوقت","خارج النطاق",IF(J24="عمل مرن",0,R24)))</f>
        <v/>
      </c>
      <c r="T24" s="16" t="str">
        <f aca="false">IF(Q24="","",IF(J24="لبعض الوقت","خارج النطاق",IF(J24="عمل مرن",0,R24*IF(Q24&lt;2,0,IF(Q24&lt;=5,1/3,IF(Q24&lt;10,2/3,1))))))</f>
        <v/>
      </c>
      <c r="U24" s="16" t="str">
        <f aca="false">IF(F24="","",IF(Q24="","",IF(J24="لبعض الوقت","خارج النطاق",IF(J24="عمل مرن",0,R24*IF(AE24="none",0,IF(AE24="resign",IF(Q24&lt;2,0,IF(Q24&lt;=5,1/3,IF(Q24&lt;10,2/3,1))),1))))))</f>
        <v/>
      </c>
      <c r="V24" s="16" t="n">
        <f aca="false">IF(OR(OR(E24="",P24="",N(O24)&lt;=0),N(M24)&lt;=0),0,IF(J24="عمل مرن",0,N(M24)*O24/30))</f>
        <v>0</v>
      </c>
      <c r="W24" s="13" t="str">
        <f aca="false">IF(Q24="","",IF(F24="",N(S24),N(U24))+V24)</f>
        <v/>
      </c>
      <c r="X24" s="0" t="str">
        <f aca="false">IF(OR(E24="",P24="",N(O24)&lt;=0),"",P24+1-N(L24))</f>
        <v/>
      </c>
      <c r="Y24" s="0" t="str">
        <f aca="false">IF(OR(E24="",P24="",N(O24)&lt;=0),"",IFERROR(MATCH(E24,UQ_START,1),""))</f>
        <v/>
      </c>
      <c r="Z24" s="0" t="str">
        <f aca="false">IF(Y24="","",E24-INDEX(UQ_START,Y24)+1)</f>
        <v/>
      </c>
      <c r="AA24" s="0" t="str">
        <f aca="false">IF(AND(X24&lt;&gt;"",X24&gt;E24,OR(CAL="ميلادي",Y24&lt;&gt;"")),INT((X24-E24)/IF(CAL="هجري",355,366)),"")</f>
        <v/>
      </c>
      <c r="AB24" s="0" t="str">
        <f aca="false">IF(AA24="","",IFERROR(AA24+IF(IF(CAL="هجري",(INDEX(UQ_START,Y24+12*(AA24+1))+MIN(Z24,INDEX(UQ_LEN,Y24+12*(AA24+1)))-1),DATE(YEAR(E24)+(AA24+1),MONTH(E24),MIN(DAY(E24),DAY(EOMONTH(DATE(YEAR(E24)+(AA24+1),MONTH(E24),1),0)))))&lt;=X24,1,0),""))</f>
        <v/>
      </c>
      <c r="AC24" s="0" t="str">
        <f aca="false">IF(AB24="","",IFERROR(IF(CAL="هجري",(INDEX(UQ_START,Y24+12*(AB24))+MIN(Z24,INDEX(UQ_LEN,Y24+12*(AB24)))-1),DATE(YEAR(E24)+(AB24),MONTH(E24),MIN(DAY(E24),DAY(EOMONTH(DATE(YEAR(E24)+(AB24),MONTH(E24),1),0))))),""))</f>
        <v/>
      </c>
      <c r="AD24" s="0" t="str">
        <f aca="false">IF(AB24="","",IFERROR(IF(CAL="هجري",(INDEX(UQ_START,Y24+12*(AB24+1))+MIN(Z24,INDEX(UQ_LEN,Y24+12*(AB24+1)))-1),DATE(YEAR(E24)+(AB24+1),MONTH(E24),MIN(DAY(E24),DAY(EOMONTH(DATE(YEAR(E24)+(AB24+1),MONTH(E24),1),0))))),""))</f>
        <v/>
      </c>
      <c r="AE24" s="0" t="str">
        <f aca="false">IF(F24="","full",IFERROR(VLOOKUP(K24,L_ENDTAB,2,0),"full"))</f>
        <v>full</v>
      </c>
    </row>
    <row r="25" customFormat="false" ht="15" hidden="false" customHeight="false" outlineLevel="0" collapsed="false">
      <c r="A25" s="19" t="str">
        <f aca="false">IF(B25="","",ROW()-7)</f>
        <v/>
      </c>
      <c r="B25" s="6"/>
      <c r="C25" s="6"/>
      <c r="D25" s="6"/>
      <c r="E25" s="7"/>
      <c r="F25" s="7"/>
      <c r="G25" s="20"/>
      <c r="H25" s="20"/>
      <c r="I25" s="20"/>
      <c r="J25" s="6"/>
      <c r="K25" s="6"/>
      <c r="L25" s="21"/>
      <c r="M25" s="21"/>
      <c r="N25" s="15" t="str">
        <f aca="false">IF(B25="","",IF(F25="","على رأس العمل","انتهت خدمته"))</f>
        <v/>
      </c>
      <c r="O25" s="26" t="str">
        <f aca="false">IF(B25="","",N(G25)+N(H25)+N(I25))</f>
        <v/>
      </c>
      <c r="P25" s="27" t="str">
        <f aca="false">IF(B25="","",IF(F25="",AS_OF,F25))</f>
        <v/>
      </c>
      <c r="Q25" s="28" t="str">
        <f aca="false">IF(OR(AC25="",AD25=""),"",AB25+(X25-AC25)/(AD25-AC25))</f>
        <v/>
      </c>
      <c r="R25" s="26" t="str">
        <f aca="false">IF(Q25="","",O25/2*MIN(Q25,5)+O25*MAX(Q25-5,0))</f>
        <v/>
      </c>
      <c r="S25" s="26" t="str">
        <f aca="false">IF(Q25="","",IF(J25="لبعض الوقت","خارج النطاق",IF(J25="عمل مرن",0,R25)))</f>
        <v/>
      </c>
      <c r="T25" s="26" t="str">
        <f aca="false">IF(Q25="","",IF(J25="لبعض الوقت","خارج النطاق",IF(J25="عمل مرن",0,R25*IF(Q25&lt;2,0,IF(Q25&lt;=5,1/3,IF(Q25&lt;10,2/3,1))))))</f>
        <v/>
      </c>
      <c r="U25" s="26" t="str">
        <f aca="false">IF(F25="","",IF(Q25="","",IF(J25="لبعض الوقت","خارج النطاق",IF(J25="عمل مرن",0,R25*IF(AE25="none",0,IF(AE25="resign",IF(Q25&lt;2,0,IF(Q25&lt;=5,1/3,IF(Q25&lt;10,2/3,1))),1))))))</f>
        <v/>
      </c>
      <c r="V25" s="26" t="n">
        <f aca="false">IF(OR(OR(E25="",P25="",N(O25)&lt;=0),N(M25)&lt;=0),0,IF(J25="عمل مرن",0,N(M25)*O25/30))</f>
        <v>0</v>
      </c>
      <c r="W25" s="29" t="str">
        <f aca="false">IF(Q25="","",IF(F25="",N(S25),N(U25))+V25)</f>
        <v/>
      </c>
      <c r="X25" s="0" t="str">
        <f aca="false">IF(OR(E25="",P25="",N(O25)&lt;=0),"",P25+1-N(L25))</f>
        <v/>
      </c>
      <c r="Y25" s="0" t="str">
        <f aca="false">IF(OR(E25="",P25="",N(O25)&lt;=0),"",IFERROR(MATCH(E25,UQ_START,1),""))</f>
        <v/>
      </c>
      <c r="Z25" s="0" t="str">
        <f aca="false">IF(Y25="","",E25-INDEX(UQ_START,Y25)+1)</f>
        <v/>
      </c>
      <c r="AA25" s="0" t="str">
        <f aca="false">IF(AND(X25&lt;&gt;"",X25&gt;E25,OR(CAL="ميلادي",Y25&lt;&gt;"")),INT((X25-E25)/IF(CAL="هجري",355,366)),"")</f>
        <v/>
      </c>
      <c r="AB25" s="0" t="str">
        <f aca="false">IF(AA25="","",IFERROR(AA25+IF(IF(CAL="هجري",(INDEX(UQ_START,Y25+12*(AA25+1))+MIN(Z25,INDEX(UQ_LEN,Y25+12*(AA25+1)))-1),DATE(YEAR(E25)+(AA25+1),MONTH(E25),MIN(DAY(E25),DAY(EOMONTH(DATE(YEAR(E25)+(AA25+1),MONTH(E25),1),0)))))&lt;=X25,1,0),""))</f>
        <v/>
      </c>
      <c r="AC25" s="0" t="str">
        <f aca="false">IF(AB25="","",IFERROR(IF(CAL="هجري",(INDEX(UQ_START,Y25+12*(AB25))+MIN(Z25,INDEX(UQ_LEN,Y25+12*(AB25)))-1),DATE(YEAR(E25)+(AB25),MONTH(E25),MIN(DAY(E25),DAY(EOMONTH(DATE(YEAR(E25)+(AB25),MONTH(E25),1),0))))),""))</f>
        <v/>
      </c>
      <c r="AD25" s="0" t="str">
        <f aca="false">IF(AB25="","",IFERROR(IF(CAL="هجري",(INDEX(UQ_START,Y25+12*(AB25+1))+MIN(Z25,INDEX(UQ_LEN,Y25+12*(AB25+1)))-1),DATE(YEAR(E25)+(AB25+1),MONTH(E25),MIN(DAY(E25),DAY(EOMONTH(DATE(YEAR(E25)+(AB25+1),MONTH(E25),1),0))))),""))</f>
        <v/>
      </c>
      <c r="AE25" s="0" t="str">
        <f aca="false">IF(F25="","full",IFERROR(VLOOKUP(K25,L_ENDTAB,2,0),"full"))</f>
        <v>full</v>
      </c>
    </row>
    <row r="26" customFormat="false" ht="15" hidden="false" customHeight="false" outlineLevel="0" collapsed="false">
      <c r="A26" s="19" t="str">
        <f aca="false">IF(B26="","",ROW()-7)</f>
        <v/>
      </c>
      <c r="B26" s="6"/>
      <c r="C26" s="6"/>
      <c r="D26" s="6"/>
      <c r="E26" s="7"/>
      <c r="F26" s="7"/>
      <c r="G26" s="20"/>
      <c r="H26" s="20"/>
      <c r="I26" s="20"/>
      <c r="J26" s="6"/>
      <c r="K26" s="6"/>
      <c r="L26" s="21"/>
      <c r="M26" s="21"/>
      <c r="N26" s="15" t="str">
        <f aca="false">IF(B26="","",IF(F26="","على رأس العمل","انتهت خدمته"))</f>
        <v/>
      </c>
      <c r="O26" s="16" t="str">
        <f aca="false">IF(B26="","",N(G26)+N(H26)+N(I26))</f>
        <v/>
      </c>
      <c r="P26" s="22" t="str">
        <f aca="false">IF(B26="","",IF(F26="",AS_OF,F26))</f>
        <v/>
      </c>
      <c r="Q26" s="23" t="str">
        <f aca="false">IF(OR(AC26="",AD26=""),"",AB26+(X26-AC26)/(AD26-AC26))</f>
        <v/>
      </c>
      <c r="R26" s="16" t="str">
        <f aca="false">IF(Q26="","",O26/2*MIN(Q26,5)+O26*MAX(Q26-5,0))</f>
        <v/>
      </c>
      <c r="S26" s="16" t="str">
        <f aca="false">IF(Q26="","",IF(J26="لبعض الوقت","خارج النطاق",IF(J26="عمل مرن",0,R26)))</f>
        <v/>
      </c>
      <c r="T26" s="16" t="str">
        <f aca="false">IF(Q26="","",IF(J26="لبعض الوقت","خارج النطاق",IF(J26="عمل مرن",0,R26*IF(Q26&lt;2,0,IF(Q26&lt;=5,1/3,IF(Q26&lt;10,2/3,1))))))</f>
        <v/>
      </c>
      <c r="U26" s="16" t="str">
        <f aca="false">IF(F26="","",IF(Q26="","",IF(J26="لبعض الوقت","خارج النطاق",IF(J26="عمل مرن",0,R26*IF(AE26="none",0,IF(AE26="resign",IF(Q26&lt;2,0,IF(Q26&lt;=5,1/3,IF(Q26&lt;10,2/3,1))),1))))))</f>
        <v/>
      </c>
      <c r="V26" s="16" t="n">
        <f aca="false">IF(OR(OR(E26="",P26="",N(O26)&lt;=0),N(M26)&lt;=0),0,IF(J26="عمل مرن",0,N(M26)*O26/30))</f>
        <v>0</v>
      </c>
      <c r="W26" s="13" t="str">
        <f aca="false">IF(Q26="","",IF(F26="",N(S26),N(U26))+V26)</f>
        <v/>
      </c>
      <c r="X26" s="0" t="str">
        <f aca="false">IF(OR(E26="",P26="",N(O26)&lt;=0),"",P26+1-N(L26))</f>
        <v/>
      </c>
      <c r="Y26" s="0" t="str">
        <f aca="false">IF(OR(E26="",P26="",N(O26)&lt;=0),"",IFERROR(MATCH(E26,UQ_START,1),""))</f>
        <v/>
      </c>
      <c r="Z26" s="0" t="str">
        <f aca="false">IF(Y26="","",E26-INDEX(UQ_START,Y26)+1)</f>
        <v/>
      </c>
      <c r="AA26" s="0" t="str">
        <f aca="false">IF(AND(X26&lt;&gt;"",X26&gt;E26,OR(CAL="ميلادي",Y26&lt;&gt;"")),INT((X26-E26)/IF(CAL="هجري",355,366)),"")</f>
        <v/>
      </c>
      <c r="AB26" s="0" t="str">
        <f aca="false">IF(AA26="","",IFERROR(AA26+IF(IF(CAL="هجري",(INDEX(UQ_START,Y26+12*(AA26+1))+MIN(Z26,INDEX(UQ_LEN,Y26+12*(AA26+1)))-1),DATE(YEAR(E26)+(AA26+1),MONTH(E26),MIN(DAY(E26),DAY(EOMONTH(DATE(YEAR(E26)+(AA26+1),MONTH(E26),1),0)))))&lt;=X26,1,0),""))</f>
        <v/>
      </c>
      <c r="AC26" s="0" t="str">
        <f aca="false">IF(AB26="","",IFERROR(IF(CAL="هجري",(INDEX(UQ_START,Y26+12*(AB26))+MIN(Z26,INDEX(UQ_LEN,Y26+12*(AB26)))-1),DATE(YEAR(E26)+(AB26),MONTH(E26),MIN(DAY(E26),DAY(EOMONTH(DATE(YEAR(E26)+(AB26),MONTH(E26),1),0))))),""))</f>
        <v/>
      </c>
      <c r="AD26" s="0" t="str">
        <f aca="false">IF(AB26="","",IFERROR(IF(CAL="هجري",(INDEX(UQ_START,Y26+12*(AB26+1))+MIN(Z26,INDEX(UQ_LEN,Y26+12*(AB26+1)))-1),DATE(YEAR(E26)+(AB26+1),MONTH(E26),MIN(DAY(E26),DAY(EOMONTH(DATE(YEAR(E26)+(AB26+1),MONTH(E26),1),0))))),""))</f>
        <v/>
      </c>
      <c r="AE26" s="0" t="str">
        <f aca="false">IF(F26="","full",IFERROR(VLOOKUP(K26,L_ENDTAB,2,0),"full"))</f>
        <v>full</v>
      </c>
    </row>
    <row r="27" customFormat="false" ht="15" hidden="false" customHeight="false" outlineLevel="0" collapsed="false">
      <c r="A27" s="19" t="str">
        <f aca="false">IF(B27="","",ROW()-7)</f>
        <v/>
      </c>
      <c r="B27" s="6"/>
      <c r="C27" s="6"/>
      <c r="D27" s="6"/>
      <c r="E27" s="7"/>
      <c r="F27" s="7"/>
      <c r="G27" s="20"/>
      <c r="H27" s="20"/>
      <c r="I27" s="20"/>
      <c r="J27" s="6"/>
      <c r="K27" s="6"/>
      <c r="L27" s="21"/>
      <c r="M27" s="21"/>
      <c r="N27" s="15" t="str">
        <f aca="false">IF(B27="","",IF(F27="","على رأس العمل","انتهت خدمته"))</f>
        <v/>
      </c>
      <c r="O27" s="26" t="str">
        <f aca="false">IF(B27="","",N(G27)+N(H27)+N(I27))</f>
        <v/>
      </c>
      <c r="P27" s="27" t="str">
        <f aca="false">IF(B27="","",IF(F27="",AS_OF,F27))</f>
        <v/>
      </c>
      <c r="Q27" s="28" t="str">
        <f aca="false">IF(OR(AC27="",AD27=""),"",AB27+(X27-AC27)/(AD27-AC27))</f>
        <v/>
      </c>
      <c r="R27" s="26" t="str">
        <f aca="false">IF(Q27="","",O27/2*MIN(Q27,5)+O27*MAX(Q27-5,0))</f>
        <v/>
      </c>
      <c r="S27" s="26" t="str">
        <f aca="false">IF(Q27="","",IF(J27="لبعض الوقت","خارج النطاق",IF(J27="عمل مرن",0,R27)))</f>
        <v/>
      </c>
      <c r="T27" s="26" t="str">
        <f aca="false">IF(Q27="","",IF(J27="لبعض الوقت","خارج النطاق",IF(J27="عمل مرن",0,R27*IF(Q27&lt;2,0,IF(Q27&lt;=5,1/3,IF(Q27&lt;10,2/3,1))))))</f>
        <v/>
      </c>
      <c r="U27" s="26" t="str">
        <f aca="false">IF(F27="","",IF(Q27="","",IF(J27="لبعض الوقت","خارج النطاق",IF(J27="عمل مرن",0,R27*IF(AE27="none",0,IF(AE27="resign",IF(Q27&lt;2,0,IF(Q27&lt;=5,1/3,IF(Q27&lt;10,2/3,1))),1))))))</f>
        <v/>
      </c>
      <c r="V27" s="26" t="n">
        <f aca="false">IF(OR(OR(E27="",P27="",N(O27)&lt;=0),N(M27)&lt;=0),0,IF(J27="عمل مرن",0,N(M27)*O27/30))</f>
        <v>0</v>
      </c>
      <c r="W27" s="29" t="str">
        <f aca="false">IF(Q27="","",IF(F27="",N(S27),N(U27))+V27)</f>
        <v/>
      </c>
      <c r="X27" s="0" t="str">
        <f aca="false">IF(OR(E27="",P27="",N(O27)&lt;=0),"",P27+1-N(L27))</f>
        <v/>
      </c>
      <c r="Y27" s="0" t="str">
        <f aca="false">IF(OR(E27="",P27="",N(O27)&lt;=0),"",IFERROR(MATCH(E27,UQ_START,1),""))</f>
        <v/>
      </c>
      <c r="Z27" s="0" t="str">
        <f aca="false">IF(Y27="","",E27-INDEX(UQ_START,Y27)+1)</f>
        <v/>
      </c>
      <c r="AA27" s="0" t="str">
        <f aca="false">IF(AND(X27&lt;&gt;"",X27&gt;E27,OR(CAL="ميلادي",Y27&lt;&gt;"")),INT((X27-E27)/IF(CAL="هجري",355,366)),"")</f>
        <v/>
      </c>
      <c r="AB27" s="0" t="str">
        <f aca="false">IF(AA27="","",IFERROR(AA27+IF(IF(CAL="هجري",(INDEX(UQ_START,Y27+12*(AA27+1))+MIN(Z27,INDEX(UQ_LEN,Y27+12*(AA27+1)))-1),DATE(YEAR(E27)+(AA27+1),MONTH(E27),MIN(DAY(E27),DAY(EOMONTH(DATE(YEAR(E27)+(AA27+1),MONTH(E27),1),0)))))&lt;=X27,1,0),""))</f>
        <v/>
      </c>
      <c r="AC27" s="0" t="str">
        <f aca="false">IF(AB27="","",IFERROR(IF(CAL="هجري",(INDEX(UQ_START,Y27+12*(AB27))+MIN(Z27,INDEX(UQ_LEN,Y27+12*(AB27)))-1),DATE(YEAR(E27)+(AB27),MONTH(E27),MIN(DAY(E27),DAY(EOMONTH(DATE(YEAR(E27)+(AB27),MONTH(E27),1),0))))),""))</f>
        <v/>
      </c>
      <c r="AD27" s="0" t="str">
        <f aca="false">IF(AB27="","",IFERROR(IF(CAL="هجري",(INDEX(UQ_START,Y27+12*(AB27+1))+MIN(Z27,INDEX(UQ_LEN,Y27+12*(AB27+1)))-1),DATE(YEAR(E27)+(AB27+1),MONTH(E27),MIN(DAY(E27),DAY(EOMONTH(DATE(YEAR(E27)+(AB27+1),MONTH(E27),1),0))))),""))</f>
        <v/>
      </c>
      <c r="AE27" s="0" t="str">
        <f aca="false">IF(F27="","full",IFERROR(VLOOKUP(K27,L_ENDTAB,2,0),"full"))</f>
        <v>full</v>
      </c>
    </row>
    <row r="28" customFormat="false" ht="15" hidden="false" customHeight="false" outlineLevel="0" collapsed="false">
      <c r="A28" s="19" t="str">
        <f aca="false">IF(B28="","",ROW()-7)</f>
        <v/>
      </c>
      <c r="B28" s="6"/>
      <c r="C28" s="6"/>
      <c r="D28" s="6"/>
      <c r="E28" s="7"/>
      <c r="F28" s="7"/>
      <c r="G28" s="20"/>
      <c r="H28" s="20"/>
      <c r="I28" s="20"/>
      <c r="J28" s="6"/>
      <c r="K28" s="6"/>
      <c r="L28" s="21"/>
      <c r="M28" s="21"/>
      <c r="N28" s="15" t="str">
        <f aca="false">IF(B28="","",IF(F28="","على رأس العمل","انتهت خدمته"))</f>
        <v/>
      </c>
      <c r="O28" s="16" t="str">
        <f aca="false">IF(B28="","",N(G28)+N(H28)+N(I28))</f>
        <v/>
      </c>
      <c r="P28" s="22" t="str">
        <f aca="false">IF(B28="","",IF(F28="",AS_OF,F28))</f>
        <v/>
      </c>
      <c r="Q28" s="23" t="str">
        <f aca="false">IF(OR(AC28="",AD28=""),"",AB28+(X28-AC28)/(AD28-AC28))</f>
        <v/>
      </c>
      <c r="R28" s="16" t="str">
        <f aca="false">IF(Q28="","",O28/2*MIN(Q28,5)+O28*MAX(Q28-5,0))</f>
        <v/>
      </c>
      <c r="S28" s="16" t="str">
        <f aca="false">IF(Q28="","",IF(J28="لبعض الوقت","خارج النطاق",IF(J28="عمل مرن",0,R28)))</f>
        <v/>
      </c>
      <c r="T28" s="16" t="str">
        <f aca="false">IF(Q28="","",IF(J28="لبعض الوقت","خارج النطاق",IF(J28="عمل مرن",0,R28*IF(Q28&lt;2,0,IF(Q28&lt;=5,1/3,IF(Q28&lt;10,2/3,1))))))</f>
        <v/>
      </c>
      <c r="U28" s="16" t="str">
        <f aca="false">IF(F28="","",IF(Q28="","",IF(J28="لبعض الوقت","خارج النطاق",IF(J28="عمل مرن",0,R28*IF(AE28="none",0,IF(AE28="resign",IF(Q28&lt;2,0,IF(Q28&lt;=5,1/3,IF(Q28&lt;10,2/3,1))),1))))))</f>
        <v/>
      </c>
      <c r="V28" s="16" t="n">
        <f aca="false">IF(OR(OR(E28="",P28="",N(O28)&lt;=0),N(M28)&lt;=0),0,IF(J28="عمل مرن",0,N(M28)*O28/30))</f>
        <v>0</v>
      </c>
      <c r="W28" s="13" t="str">
        <f aca="false">IF(Q28="","",IF(F28="",N(S28),N(U28))+V28)</f>
        <v/>
      </c>
      <c r="X28" s="0" t="str">
        <f aca="false">IF(OR(E28="",P28="",N(O28)&lt;=0),"",P28+1-N(L28))</f>
        <v/>
      </c>
      <c r="Y28" s="0" t="str">
        <f aca="false">IF(OR(E28="",P28="",N(O28)&lt;=0),"",IFERROR(MATCH(E28,UQ_START,1),""))</f>
        <v/>
      </c>
      <c r="Z28" s="0" t="str">
        <f aca="false">IF(Y28="","",E28-INDEX(UQ_START,Y28)+1)</f>
        <v/>
      </c>
      <c r="AA28" s="0" t="str">
        <f aca="false">IF(AND(X28&lt;&gt;"",X28&gt;E28,OR(CAL="ميلادي",Y28&lt;&gt;"")),INT((X28-E28)/IF(CAL="هجري",355,366)),"")</f>
        <v/>
      </c>
      <c r="AB28" s="0" t="str">
        <f aca="false">IF(AA28="","",IFERROR(AA28+IF(IF(CAL="هجري",(INDEX(UQ_START,Y28+12*(AA28+1))+MIN(Z28,INDEX(UQ_LEN,Y28+12*(AA28+1)))-1),DATE(YEAR(E28)+(AA28+1),MONTH(E28),MIN(DAY(E28),DAY(EOMONTH(DATE(YEAR(E28)+(AA28+1),MONTH(E28),1),0)))))&lt;=X28,1,0),""))</f>
        <v/>
      </c>
      <c r="AC28" s="0" t="str">
        <f aca="false">IF(AB28="","",IFERROR(IF(CAL="هجري",(INDEX(UQ_START,Y28+12*(AB28))+MIN(Z28,INDEX(UQ_LEN,Y28+12*(AB28)))-1),DATE(YEAR(E28)+(AB28),MONTH(E28),MIN(DAY(E28),DAY(EOMONTH(DATE(YEAR(E28)+(AB28),MONTH(E28),1),0))))),""))</f>
        <v/>
      </c>
      <c r="AD28" s="0" t="str">
        <f aca="false">IF(AB28="","",IFERROR(IF(CAL="هجري",(INDEX(UQ_START,Y28+12*(AB28+1))+MIN(Z28,INDEX(UQ_LEN,Y28+12*(AB28+1)))-1),DATE(YEAR(E28)+(AB28+1),MONTH(E28),MIN(DAY(E28),DAY(EOMONTH(DATE(YEAR(E28)+(AB28+1),MONTH(E28),1),0))))),""))</f>
        <v/>
      </c>
      <c r="AE28" s="0" t="str">
        <f aca="false">IF(F28="","full",IFERROR(VLOOKUP(K28,L_ENDTAB,2,0),"full"))</f>
        <v>full</v>
      </c>
    </row>
    <row r="29" customFormat="false" ht="15" hidden="false" customHeight="false" outlineLevel="0" collapsed="false">
      <c r="A29" s="19" t="str">
        <f aca="false">IF(B29="","",ROW()-7)</f>
        <v/>
      </c>
      <c r="B29" s="6"/>
      <c r="C29" s="6"/>
      <c r="D29" s="6"/>
      <c r="E29" s="7"/>
      <c r="F29" s="7"/>
      <c r="G29" s="20"/>
      <c r="H29" s="20"/>
      <c r="I29" s="20"/>
      <c r="J29" s="6"/>
      <c r="K29" s="6"/>
      <c r="L29" s="21"/>
      <c r="M29" s="21"/>
      <c r="N29" s="15" t="str">
        <f aca="false">IF(B29="","",IF(F29="","على رأس العمل","انتهت خدمته"))</f>
        <v/>
      </c>
      <c r="O29" s="26" t="str">
        <f aca="false">IF(B29="","",N(G29)+N(H29)+N(I29))</f>
        <v/>
      </c>
      <c r="P29" s="27" t="str">
        <f aca="false">IF(B29="","",IF(F29="",AS_OF,F29))</f>
        <v/>
      </c>
      <c r="Q29" s="28" t="str">
        <f aca="false">IF(OR(AC29="",AD29=""),"",AB29+(X29-AC29)/(AD29-AC29))</f>
        <v/>
      </c>
      <c r="R29" s="26" t="str">
        <f aca="false">IF(Q29="","",O29/2*MIN(Q29,5)+O29*MAX(Q29-5,0))</f>
        <v/>
      </c>
      <c r="S29" s="26" t="str">
        <f aca="false">IF(Q29="","",IF(J29="لبعض الوقت","خارج النطاق",IF(J29="عمل مرن",0,R29)))</f>
        <v/>
      </c>
      <c r="T29" s="26" t="str">
        <f aca="false">IF(Q29="","",IF(J29="لبعض الوقت","خارج النطاق",IF(J29="عمل مرن",0,R29*IF(Q29&lt;2,0,IF(Q29&lt;=5,1/3,IF(Q29&lt;10,2/3,1))))))</f>
        <v/>
      </c>
      <c r="U29" s="26" t="str">
        <f aca="false">IF(F29="","",IF(Q29="","",IF(J29="لبعض الوقت","خارج النطاق",IF(J29="عمل مرن",0,R29*IF(AE29="none",0,IF(AE29="resign",IF(Q29&lt;2,0,IF(Q29&lt;=5,1/3,IF(Q29&lt;10,2/3,1))),1))))))</f>
        <v/>
      </c>
      <c r="V29" s="26" t="n">
        <f aca="false">IF(OR(OR(E29="",P29="",N(O29)&lt;=0),N(M29)&lt;=0),0,IF(J29="عمل مرن",0,N(M29)*O29/30))</f>
        <v>0</v>
      </c>
      <c r="W29" s="29" t="str">
        <f aca="false">IF(Q29="","",IF(F29="",N(S29),N(U29))+V29)</f>
        <v/>
      </c>
      <c r="X29" s="0" t="str">
        <f aca="false">IF(OR(E29="",P29="",N(O29)&lt;=0),"",P29+1-N(L29))</f>
        <v/>
      </c>
      <c r="Y29" s="0" t="str">
        <f aca="false">IF(OR(E29="",P29="",N(O29)&lt;=0),"",IFERROR(MATCH(E29,UQ_START,1),""))</f>
        <v/>
      </c>
      <c r="Z29" s="0" t="str">
        <f aca="false">IF(Y29="","",E29-INDEX(UQ_START,Y29)+1)</f>
        <v/>
      </c>
      <c r="AA29" s="0" t="str">
        <f aca="false">IF(AND(X29&lt;&gt;"",X29&gt;E29,OR(CAL="ميلادي",Y29&lt;&gt;"")),INT((X29-E29)/IF(CAL="هجري",355,366)),"")</f>
        <v/>
      </c>
      <c r="AB29" s="0" t="str">
        <f aca="false">IF(AA29="","",IFERROR(AA29+IF(IF(CAL="هجري",(INDEX(UQ_START,Y29+12*(AA29+1))+MIN(Z29,INDEX(UQ_LEN,Y29+12*(AA29+1)))-1),DATE(YEAR(E29)+(AA29+1),MONTH(E29),MIN(DAY(E29),DAY(EOMONTH(DATE(YEAR(E29)+(AA29+1),MONTH(E29),1),0)))))&lt;=X29,1,0),""))</f>
        <v/>
      </c>
      <c r="AC29" s="0" t="str">
        <f aca="false">IF(AB29="","",IFERROR(IF(CAL="هجري",(INDEX(UQ_START,Y29+12*(AB29))+MIN(Z29,INDEX(UQ_LEN,Y29+12*(AB29)))-1),DATE(YEAR(E29)+(AB29),MONTH(E29),MIN(DAY(E29),DAY(EOMONTH(DATE(YEAR(E29)+(AB29),MONTH(E29),1),0))))),""))</f>
        <v/>
      </c>
      <c r="AD29" s="0" t="str">
        <f aca="false">IF(AB29="","",IFERROR(IF(CAL="هجري",(INDEX(UQ_START,Y29+12*(AB29+1))+MIN(Z29,INDEX(UQ_LEN,Y29+12*(AB29+1)))-1),DATE(YEAR(E29)+(AB29+1),MONTH(E29),MIN(DAY(E29),DAY(EOMONTH(DATE(YEAR(E29)+(AB29+1),MONTH(E29),1),0))))),""))</f>
        <v/>
      </c>
      <c r="AE29" s="0" t="str">
        <f aca="false">IF(F29="","full",IFERROR(VLOOKUP(K29,L_ENDTAB,2,0),"full"))</f>
        <v>full</v>
      </c>
    </row>
    <row r="30" customFormat="false" ht="15" hidden="false" customHeight="false" outlineLevel="0" collapsed="false">
      <c r="A30" s="19" t="str">
        <f aca="false">IF(B30="","",ROW()-7)</f>
        <v/>
      </c>
      <c r="B30" s="6"/>
      <c r="C30" s="6"/>
      <c r="D30" s="6"/>
      <c r="E30" s="7"/>
      <c r="F30" s="7"/>
      <c r="G30" s="20"/>
      <c r="H30" s="20"/>
      <c r="I30" s="20"/>
      <c r="J30" s="6"/>
      <c r="K30" s="6"/>
      <c r="L30" s="21"/>
      <c r="M30" s="21"/>
      <c r="N30" s="15" t="str">
        <f aca="false">IF(B30="","",IF(F30="","على رأس العمل","انتهت خدمته"))</f>
        <v/>
      </c>
      <c r="O30" s="16" t="str">
        <f aca="false">IF(B30="","",N(G30)+N(H30)+N(I30))</f>
        <v/>
      </c>
      <c r="P30" s="22" t="str">
        <f aca="false">IF(B30="","",IF(F30="",AS_OF,F30))</f>
        <v/>
      </c>
      <c r="Q30" s="23" t="str">
        <f aca="false">IF(OR(AC30="",AD30=""),"",AB30+(X30-AC30)/(AD30-AC30))</f>
        <v/>
      </c>
      <c r="R30" s="16" t="str">
        <f aca="false">IF(Q30="","",O30/2*MIN(Q30,5)+O30*MAX(Q30-5,0))</f>
        <v/>
      </c>
      <c r="S30" s="16" t="str">
        <f aca="false">IF(Q30="","",IF(J30="لبعض الوقت","خارج النطاق",IF(J30="عمل مرن",0,R30)))</f>
        <v/>
      </c>
      <c r="T30" s="16" t="str">
        <f aca="false">IF(Q30="","",IF(J30="لبعض الوقت","خارج النطاق",IF(J30="عمل مرن",0,R30*IF(Q30&lt;2,0,IF(Q30&lt;=5,1/3,IF(Q30&lt;10,2/3,1))))))</f>
        <v/>
      </c>
      <c r="U30" s="16" t="str">
        <f aca="false">IF(F30="","",IF(Q30="","",IF(J30="لبعض الوقت","خارج النطاق",IF(J30="عمل مرن",0,R30*IF(AE30="none",0,IF(AE30="resign",IF(Q30&lt;2,0,IF(Q30&lt;=5,1/3,IF(Q30&lt;10,2/3,1))),1))))))</f>
        <v/>
      </c>
      <c r="V30" s="16" t="n">
        <f aca="false">IF(OR(OR(E30="",P30="",N(O30)&lt;=0),N(M30)&lt;=0),0,IF(J30="عمل مرن",0,N(M30)*O30/30))</f>
        <v>0</v>
      </c>
      <c r="W30" s="13" t="str">
        <f aca="false">IF(Q30="","",IF(F30="",N(S30),N(U30))+V30)</f>
        <v/>
      </c>
      <c r="X30" s="0" t="str">
        <f aca="false">IF(OR(E30="",P30="",N(O30)&lt;=0),"",P30+1-N(L30))</f>
        <v/>
      </c>
      <c r="Y30" s="0" t="str">
        <f aca="false">IF(OR(E30="",P30="",N(O30)&lt;=0),"",IFERROR(MATCH(E30,UQ_START,1),""))</f>
        <v/>
      </c>
      <c r="Z30" s="0" t="str">
        <f aca="false">IF(Y30="","",E30-INDEX(UQ_START,Y30)+1)</f>
        <v/>
      </c>
      <c r="AA30" s="0" t="str">
        <f aca="false">IF(AND(X30&lt;&gt;"",X30&gt;E30,OR(CAL="ميلادي",Y30&lt;&gt;"")),INT((X30-E30)/IF(CAL="هجري",355,366)),"")</f>
        <v/>
      </c>
      <c r="AB30" s="0" t="str">
        <f aca="false">IF(AA30="","",IFERROR(AA30+IF(IF(CAL="هجري",(INDEX(UQ_START,Y30+12*(AA30+1))+MIN(Z30,INDEX(UQ_LEN,Y30+12*(AA30+1)))-1),DATE(YEAR(E30)+(AA30+1),MONTH(E30),MIN(DAY(E30),DAY(EOMONTH(DATE(YEAR(E30)+(AA30+1),MONTH(E30),1),0)))))&lt;=X30,1,0),""))</f>
        <v/>
      </c>
      <c r="AC30" s="0" t="str">
        <f aca="false">IF(AB30="","",IFERROR(IF(CAL="هجري",(INDEX(UQ_START,Y30+12*(AB30))+MIN(Z30,INDEX(UQ_LEN,Y30+12*(AB30)))-1),DATE(YEAR(E30)+(AB30),MONTH(E30),MIN(DAY(E30),DAY(EOMONTH(DATE(YEAR(E30)+(AB30),MONTH(E30),1),0))))),""))</f>
        <v/>
      </c>
      <c r="AD30" s="0" t="str">
        <f aca="false">IF(AB30="","",IFERROR(IF(CAL="هجري",(INDEX(UQ_START,Y30+12*(AB30+1))+MIN(Z30,INDEX(UQ_LEN,Y30+12*(AB30+1)))-1),DATE(YEAR(E30)+(AB30+1),MONTH(E30),MIN(DAY(E30),DAY(EOMONTH(DATE(YEAR(E30)+(AB30+1),MONTH(E30),1),0))))),""))</f>
        <v/>
      </c>
      <c r="AE30" s="0" t="str">
        <f aca="false">IF(F30="","full",IFERROR(VLOOKUP(K30,L_ENDTAB,2,0),"full"))</f>
        <v>full</v>
      </c>
    </row>
    <row r="31" customFormat="false" ht="15" hidden="false" customHeight="false" outlineLevel="0" collapsed="false">
      <c r="A31" s="19" t="str">
        <f aca="false">IF(B31="","",ROW()-7)</f>
        <v/>
      </c>
      <c r="B31" s="6"/>
      <c r="C31" s="6"/>
      <c r="D31" s="6"/>
      <c r="E31" s="7"/>
      <c r="F31" s="7"/>
      <c r="G31" s="20"/>
      <c r="H31" s="20"/>
      <c r="I31" s="20"/>
      <c r="J31" s="6"/>
      <c r="K31" s="6"/>
      <c r="L31" s="21"/>
      <c r="M31" s="21"/>
      <c r="N31" s="15" t="str">
        <f aca="false">IF(B31="","",IF(F31="","على رأس العمل","انتهت خدمته"))</f>
        <v/>
      </c>
      <c r="O31" s="26" t="str">
        <f aca="false">IF(B31="","",N(G31)+N(H31)+N(I31))</f>
        <v/>
      </c>
      <c r="P31" s="27" t="str">
        <f aca="false">IF(B31="","",IF(F31="",AS_OF,F31))</f>
        <v/>
      </c>
      <c r="Q31" s="28" t="str">
        <f aca="false">IF(OR(AC31="",AD31=""),"",AB31+(X31-AC31)/(AD31-AC31))</f>
        <v/>
      </c>
      <c r="R31" s="26" t="str">
        <f aca="false">IF(Q31="","",O31/2*MIN(Q31,5)+O31*MAX(Q31-5,0))</f>
        <v/>
      </c>
      <c r="S31" s="26" t="str">
        <f aca="false">IF(Q31="","",IF(J31="لبعض الوقت","خارج النطاق",IF(J31="عمل مرن",0,R31)))</f>
        <v/>
      </c>
      <c r="T31" s="26" t="str">
        <f aca="false">IF(Q31="","",IF(J31="لبعض الوقت","خارج النطاق",IF(J31="عمل مرن",0,R31*IF(Q31&lt;2,0,IF(Q31&lt;=5,1/3,IF(Q31&lt;10,2/3,1))))))</f>
        <v/>
      </c>
      <c r="U31" s="26" t="str">
        <f aca="false">IF(F31="","",IF(Q31="","",IF(J31="لبعض الوقت","خارج النطاق",IF(J31="عمل مرن",0,R31*IF(AE31="none",0,IF(AE31="resign",IF(Q31&lt;2,0,IF(Q31&lt;=5,1/3,IF(Q31&lt;10,2/3,1))),1))))))</f>
        <v/>
      </c>
      <c r="V31" s="26" t="n">
        <f aca="false">IF(OR(OR(E31="",P31="",N(O31)&lt;=0),N(M31)&lt;=0),0,IF(J31="عمل مرن",0,N(M31)*O31/30))</f>
        <v>0</v>
      </c>
      <c r="W31" s="29" t="str">
        <f aca="false">IF(Q31="","",IF(F31="",N(S31),N(U31))+V31)</f>
        <v/>
      </c>
      <c r="X31" s="0" t="str">
        <f aca="false">IF(OR(E31="",P31="",N(O31)&lt;=0),"",P31+1-N(L31))</f>
        <v/>
      </c>
      <c r="Y31" s="0" t="str">
        <f aca="false">IF(OR(E31="",P31="",N(O31)&lt;=0),"",IFERROR(MATCH(E31,UQ_START,1),""))</f>
        <v/>
      </c>
      <c r="Z31" s="0" t="str">
        <f aca="false">IF(Y31="","",E31-INDEX(UQ_START,Y31)+1)</f>
        <v/>
      </c>
      <c r="AA31" s="0" t="str">
        <f aca="false">IF(AND(X31&lt;&gt;"",X31&gt;E31,OR(CAL="ميلادي",Y31&lt;&gt;"")),INT((X31-E31)/IF(CAL="هجري",355,366)),"")</f>
        <v/>
      </c>
      <c r="AB31" s="0" t="str">
        <f aca="false">IF(AA31="","",IFERROR(AA31+IF(IF(CAL="هجري",(INDEX(UQ_START,Y31+12*(AA31+1))+MIN(Z31,INDEX(UQ_LEN,Y31+12*(AA31+1)))-1),DATE(YEAR(E31)+(AA31+1),MONTH(E31),MIN(DAY(E31),DAY(EOMONTH(DATE(YEAR(E31)+(AA31+1),MONTH(E31),1),0)))))&lt;=X31,1,0),""))</f>
        <v/>
      </c>
      <c r="AC31" s="0" t="str">
        <f aca="false">IF(AB31="","",IFERROR(IF(CAL="هجري",(INDEX(UQ_START,Y31+12*(AB31))+MIN(Z31,INDEX(UQ_LEN,Y31+12*(AB31)))-1),DATE(YEAR(E31)+(AB31),MONTH(E31),MIN(DAY(E31),DAY(EOMONTH(DATE(YEAR(E31)+(AB31),MONTH(E31),1),0))))),""))</f>
        <v/>
      </c>
      <c r="AD31" s="0" t="str">
        <f aca="false">IF(AB31="","",IFERROR(IF(CAL="هجري",(INDEX(UQ_START,Y31+12*(AB31+1))+MIN(Z31,INDEX(UQ_LEN,Y31+12*(AB31+1)))-1),DATE(YEAR(E31)+(AB31+1),MONTH(E31),MIN(DAY(E31),DAY(EOMONTH(DATE(YEAR(E31)+(AB31+1),MONTH(E31),1),0))))),""))</f>
        <v/>
      </c>
      <c r="AE31" s="0" t="str">
        <f aca="false">IF(F31="","full",IFERROR(VLOOKUP(K31,L_ENDTAB,2,0),"full"))</f>
        <v>full</v>
      </c>
    </row>
    <row r="32" customFormat="false" ht="15" hidden="false" customHeight="false" outlineLevel="0" collapsed="false">
      <c r="A32" s="19" t="str">
        <f aca="false">IF(B32="","",ROW()-7)</f>
        <v/>
      </c>
      <c r="B32" s="6"/>
      <c r="C32" s="6"/>
      <c r="D32" s="6"/>
      <c r="E32" s="7"/>
      <c r="F32" s="7"/>
      <c r="G32" s="20"/>
      <c r="H32" s="20"/>
      <c r="I32" s="20"/>
      <c r="J32" s="6"/>
      <c r="K32" s="6"/>
      <c r="L32" s="21"/>
      <c r="M32" s="21"/>
      <c r="N32" s="15" t="str">
        <f aca="false">IF(B32="","",IF(F32="","على رأس العمل","انتهت خدمته"))</f>
        <v/>
      </c>
      <c r="O32" s="16" t="str">
        <f aca="false">IF(B32="","",N(G32)+N(H32)+N(I32))</f>
        <v/>
      </c>
      <c r="P32" s="22" t="str">
        <f aca="false">IF(B32="","",IF(F32="",AS_OF,F32))</f>
        <v/>
      </c>
      <c r="Q32" s="23" t="str">
        <f aca="false">IF(OR(AC32="",AD32=""),"",AB32+(X32-AC32)/(AD32-AC32))</f>
        <v/>
      </c>
      <c r="R32" s="16" t="str">
        <f aca="false">IF(Q32="","",O32/2*MIN(Q32,5)+O32*MAX(Q32-5,0))</f>
        <v/>
      </c>
      <c r="S32" s="16" t="str">
        <f aca="false">IF(Q32="","",IF(J32="لبعض الوقت","خارج النطاق",IF(J32="عمل مرن",0,R32)))</f>
        <v/>
      </c>
      <c r="T32" s="16" t="str">
        <f aca="false">IF(Q32="","",IF(J32="لبعض الوقت","خارج النطاق",IF(J32="عمل مرن",0,R32*IF(Q32&lt;2,0,IF(Q32&lt;=5,1/3,IF(Q32&lt;10,2/3,1))))))</f>
        <v/>
      </c>
      <c r="U32" s="16" t="str">
        <f aca="false">IF(F32="","",IF(Q32="","",IF(J32="لبعض الوقت","خارج النطاق",IF(J32="عمل مرن",0,R32*IF(AE32="none",0,IF(AE32="resign",IF(Q32&lt;2,0,IF(Q32&lt;=5,1/3,IF(Q32&lt;10,2/3,1))),1))))))</f>
        <v/>
      </c>
      <c r="V32" s="16" t="n">
        <f aca="false">IF(OR(OR(E32="",P32="",N(O32)&lt;=0),N(M32)&lt;=0),0,IF(J32="عمل مرن",0,N(M32)*O32/30))</f>
        <v>0</v>
      </c>
      <c r="W32" s="13" t="str">
        <f aca="false">IF(Q32="","",IF(F32="",N(S32),N(U32))+V32)</f>
        <v/>
      </c>
      <c r="X32" s="0" t="str">
        <f aca="false">IF(OR(E32="",P32="",N(O32)&lt;=0),"",P32+1-N(L32))</f>
        <v/>
      </c>
      <c r="Y32" s="0" t="str">
        <f aca="false">IF(OR(E32="",P32="",N(O32)&lt;=0),"",IFERROR(MATCH(E32,UQ_START,1),""))</f>
        <v/>
      </c>
      <c r="Z32" s="0" t="str">
        <f aca="false">IF(Y32="","",E32-INDEX(UQ_START,Y32)+1)</f>
        <v/>
      </c>
      <c r="AA32" s="0" t="str">
        <f aca="false">IF(AND(X32&lt;&gt;"",X32&gt;E32,OR(CAL="ميلادي",Y32&lt;&gt;"")),INT((X32-E32)/IF(CAL="هجري",355,366)),"")</f>
        <v/>
      </c>
      <c r="AB32" s="0" t="str">
        <f aca="false">IF(AA32="","",IFERROR(AA32+IF(IF(CAL="هجري",(INDEX(UQ_START,Y32+12*(AA32+1))+MIN(Z32,INDEX(UQ_LEN,Y32+12*(AA32+1)))-1),DATE(YEAR(E32)+(AA32+1),MONTH(E32),MIN(DAY(E32),DAY(EOMONTH(DATE(YEAR(E32)+(AA32+1),MONTH(E32),1),0)))))&lt;=X32,1,0),""))</f>
        <v/>
      </c>
      <c r="AC32" s="0" t="str">
        <f aca="false">IF(AB32="","",IFERROR(IF(CAL="هجري",(INDEX(UQ_START,Y32+12*(AB32))+MIN(Z32,INDEX(UQ_LEN,Y32+12*(AB32)))-1),DATE(YEAR(E32)+(AB32),MONTH(E32),MIN(DAY(E32),DAY(EOMONTH(DATE(YEAR(E32)+(AB32),MONTH(E32),1),0))))),""))</f>
        <v/>
      </c>
      <c r="AD32" s="0" t="str">
        <f aca="false">IF(AB32="","",IFERROR(IF(CAL="هجري",(INDEX(UQ_START,Y32+12*(AB32+1))+MIN(Z32,INDEX(UQ_LEN,Y32+12*(AB32+1)))-1),DATE(YEAR(E32)+(AB32+1),MONTH(E32),MIN(DAY(E32),DAY(EOMONTH(DATE(YEAR(E32)+(AB32+1),MONTH(E32),1),0))))),""))</f>
        <v/>
      </c>
      <c r="AE32" s="0" t="str">
        <f aca="false">IF(F32="","full",IFERROR(VLOOKUP(K32,L_ENDTAB,2,0),"full"))</f>
        <v>full</v>
      </c>
    </row>
    <row r="33" customFormat="false" ht="15" hidden="false" customHeight="false" outlineLevel="0" collapsed="false">
      <c r="A33" s="19" t="str">
        <f aca="false">IF(B33="","",ROW()-7)</f>
        <v/>
      </c>
      <c r="B33" s="6"/>
      <c r="C33" s="6"/>
      <c r="D33" s="6"/>
      <c r="E33" s="7"/>
      <c r="F33" s="7"/>
      <c r="G33" s="20"/>
      <c r="H33" s="20"/>
      <c r="I33" s="20"/>
      <c r="J33" s="6"/>
      <c r="K33" s="6"/>
      <c r="L33" s="21"/>
      <c r="M33" s="21"/>
      <c r="N33" s="15" t="str">
        <f aca="false">IF(B33="","",IF(F33="","على رأس العمل","انتهت خدمته"))</f>
        <v/>
      </c>
      <c r="O33" s="26" t="str">
        <f aca="false">IF(B33="","",N(G33)+N(H33)+N(I33))</f>
        <v/>
      </c>
      <c r="P33" s="27" t="str">
        <f aca="false">IF(B33="","",IF(F33="",AS_OF,F33))</f>
        <v/>
      </c>
      <c r="Q33" s="28" t="str">
        <f aca="false">IF(OR(AC33="",AD33=""),"",AB33+(X33-AC33)/(AD33-AC33))</f>
        <v/>
      </c>
      <c r="R33" s="26" t="str">
        <f aca="false">IF(Q33="","",O33/2*MIN(Q33,5)+O33*MAX(Q33-5,0))</f>
        <v/>
      </c>
      <c r="S33" s="26" t="str">
        <f aca="false">IF(Q33="","",IF(J33="لبعض الوقت","خارج النطاق",IF(J33="عمل مرن",0,R33)))</f>
        <v/>
      </c>
      <c r="T33" s="26" t="str">
        <f aca="false">IF(Q33="","",IF(J33="لبعض الوقت","خارج النطاق",IF(J33="عمل مرن",0,R33*IF(Q33&lt;2,0,IF(Q33&lt;=5,1/3,IF(Q33&lt;10,2/3,1))))))</f>
        <v/>
      </c>
      <c r="U33" s="26" t="str">
        <f aca="false">IF(F33="","",IF(Q33="","",IF(J33="لبعض الوقت","خارج النطاق",IF(J33="عمل مرن",0,R33*IF(AE33="none",0,IF(AE33="resign",IF(Q33&lt;2,0,IF(Q33&lt;=5,1/3,IF(Q33&lt;10,2/3,1))),1))))))</f>
        <v/>
      </c>
      <c r="V33" s="26" t="n">
        <f aca="false">IF(OR(OR(E33="",P33="",N(O33)&lt;=0),N(M33)&lt;=0),0,IF(J33="عمل مرن",0,N(M33)*O33/30))</f>
        <v>0</v>
      </c>
      <c r="W33" s="29" t="str">
        <f aca="false">IF(Q33="","",IF(F33="",N(S33),N(U33))+V33)</f>
        <v/>
      </c>
      <c r="X33" s="0" t="str">
        <f aca="false">IF(OR(E33="",P33="",N(O33)&lt;=0),"",P33+1-N(L33))</f>
        <v/>
      </c>
      <c r="Y33" s="0" t="str">
        <f aca="false">IF(OR(E33="",P33="",N(O33)&lt;=0),"",IFERROR(MATCH(E33,UQ_START,1),""))</f>
        <v/>
      </c>
      <c r="Z33" s="0" t="str">
        <f aca="false">IF(Y33="","",E33-INDEX(UQ_START,Y33)+1)</f>
        <v/>
      </c>
      <c r="AA33" s="0" t="str">
        <f aca="false">IF(AND(X33&lt;&gt;"",X33&gt;E33,OR(CAL="ميلادي",Y33&lt;&gt;"")),INT((X33-E33)/IF(CAL="هجري",355,366)),"")</f>
        <v/>
      </c>
      <c r="AB33" s="0" t="str">
        <f aca="false">IF(AA33="","",IFERROR(AA33+IF(IF(CAL="هجري",(INDEX(UQ_START,Y33+12*(AA33+1))+MIN(Z33,INDEX(UQ_LEN,Y33+12*(AA33+1)))-1),DATE(YEAR(E33)+(AA33+1),MONTH(E33),MIN(DAY(E33),DAY(EOMONTH(DATE(YEAR(E33)+(AA33+1),MONTH(E33),1),0)))))&lt;=X33,1,0),""))</f>
        <v/>
      </c>
      <c r="AC33" s="0" t="str">
        <f aca="false">IF(AB33="","",IFERROR(IF(CAL="هجري",(INDEX(UQ_START,Y33+12*(AB33))+MIN(Z33,INDEX(UQ_LEN,Y33+12*(AB33)))-1),DATE(YEAR(E33)+(AB33),MONTH(E33),MIN(DAY(E33),DAY(EOMONTH(DATE(YEAR(E33)+(AB33),MONTH(E33),1),0))))),""))</f>
        <v/>
      </c>
      <c r="AD33" s="0" t="str">
        <f aca="false">IF(AB33="","",IFERROR(IF(CAL="هجري",(INDEX(UQ_START,Y33+12*(AB33+1))+MIN(Z33,INDEX(UQ_LEN,Y33+12*(AB33+1)))-1),DATE(YEAR(E33)+(AB33+1),MONTH(E33),MIN(DAY(E33),DAY(EOMONTH(DATE(YEAR(E33)+(AB33+1),MONTH(E33),1),0))))),""))</f>
        <v/>
      </c>
      <c r="AE33" s="0" t="str">
        <f aca="false">IF(F33="","full",IFERROR(VLOOKUP(K33,L_ENDTAB,2,0),"full"))</f>
        <v>full</v>
      </c>
    </row>
    <row r="34" customFormat="false" ht="15" hidden="false" customHeight="false" outlineLevel="0" collapsed="false">
      <c r="A34" s="19" t="str">
        <f aca="false">IF(B34="","",ROW()-7)</f>
        <v/>
      </c>
      <c r="B34" s="6"/>
      <c r="C34" s="6"/>
      <c r="D34" s="6"/>
      <c r="E34" s="7"/>
      <c r="F34" s="7"/>
      <c r="G34" s="20"/>
      <c r="H34" s="20"/>
      <c r="I34" s="20"/>
      <c r="J34" s="6"/>
      <c r="K34" s="6"/>
      <c r="L34" s="21"/>
      <c r="M34" s="21"/>
      <c r="N34" s="15" t="str">
        <f aca="false">IF(B34="","",IF(F34="","على رأس العمل","انتهت خدمته"))</f>
        <v/>
      </c>
      <c r="O34" s="16" t="str">
        <f aca="false">IF(B34="","",N(G34)+N(H34)+N(I34))</f>
        <v/>
      </c>
      <c r="P34" s="22" t="str">
        <f aca="false">IF(B34="","",IF(F34="",AS_OF,F34))</f>
        <v/>
      </c>
      <c r="Q34" s="23" t="str">
        <f aca="false">IF(OR(AC34="",AD34=""),"",AB34+(X34-AC34)/(AD34-AC34))</f>
        <v/>
      </c>
      <c r="R34" s="16" t="str">
        <f aca="false">IF(Q34="","",O34/2*MIN(Q34,5)+O34*MAX(Q34-5,0))</f>
        <v/>
      </c>
      <c r="S34" s="16" t="str">
        <f aca="false">IF(Q34="","",IF(J34="لبعض الوقت","خارج النطاق",IF(J34="عمل مرن",0,R34)))</f>
        <v/>
      </c>
      <c r="T34" s="16" t="str">
        <f aca="false">IF(Q34="","",IF(J34="لبعض الوقت","خارج النطاق",IF(J34="عمل مرن",0,R34*IF(Q34&lt;2,0,IF(Q34&lt;=5,1/3,IF(Q34&lt;10,2/3,1))))))</f>
        <v/>
      </c>
      <c r="U34" s="16" t="str">
        <f aca="false">IF(F34="","",IF(Q34="","",IF(J34="لبعض الوقت","خارج النطاق",IF(J34="عمل مرن",0,R34*IF(AE34="none",0,IF(AE34="resign",IF(Q34&lt;2,0,IF(Q34&lt;=5,1/3,IF(Q34&lt;10,2/3,1))),1))))))</f>
        <v/>
      </c>
      <c r="V34" s="16" t="n">
        <f aca="false">IF(OR(OR(E34="",P34="",N(O34)&lt;=0),N(M34)&lt;=0),0,IF(J34="عمل مرن",0,N(M34)*O34/30))</f>
        <v>0</v>
      </c>
      <c r="W34" s="13" t="str">
        <f aca="false">IF(Q34="","",IF(F34="",N(S34),N(U34))+V34)</f>
        <v/>
      </c>
      <c r="X34" s="0" t="str">
        <f aca="false">IF(OR(E34="",P34="",N(O34)&lt;=0),"",P34+1-N(L34))</f>
        <v/>
      </c>
      <c r="Y34" s="0" t="str">
        <f aca="false">IF(OR(E34="",P34="",N(O34)&lt;=0),"",IFERROR(MATCH(E34,UQ_START,1),""))</f>
        <v/>
      </c>
      <c r="Z34" s="0" t="str">
        <f aca="false">IF(Y34="","",E34-INDEX(UQ_START,Y34)+1)</f>
        <v/>
      </c>
      <c r="AA34" s="0" t="str">
        <f aca="false">IF(AND(X34&lt;&gt;"",X34&gt;E34,OR(CAL="ميلادي",Y34&lt;&gt;"")),INT((X34-E34)/IF(CAL="هجري",355,366)),"")</f>
        <v/>
      </c>
      <c r="AB34" s="0" t="str">
        <f aca="false">IF(AA34="","",IFERROR(AA34+IF(IF(CAL="هجري",(INDEX(UQ_START,Y34+12*(AA34+1))+MIN(Z34,INDEX(UQ_LEN,Y34+12*(AA34+1)))-1),DATE(YEAR(E34)+(AA34+1),MONTH(E34),MIN(DAY(E34),DAY(EOMONTH(DATE(YEAR(E34)+(AA34+1),MONTH(E34),1),0)))))&lt;=X34,1,0),""))</f>
        <v/>
      </c>
      <c r="AC34" s="0" t="str">
        <f aca="false">IF(AB34="","",IFERROR(IF(CAL="هجري",(INDEX(UQ_START,Y34+12*(AB34))+MIN(Z34,INDEX(UQ_LEN,Y34+12*(AB34)))-1),DATE(YEAR(E34)+(AB34),MONTH(E34),MIN(DAY(E34),DAY(EOMONTH(DATE(YEAR(E34)+(AB34),MONTH(E34),1),0))))),""))</f>
        <v/>
      </c>
      <c r="AD34" s="0" t="str">
        <f aca="false">IF(AB34="","",IFERROR(IF(CAL="هجري",(INDEX(UQ_START,Y34+12*(AB34+1))+MIN(Z34,INDEX(UQ_LEN,Y34+12*(AB34+1)))-1),DATE(YEAR(E34)+(AB34+1),MONTH(E34),MIN(DAY(E34),DAY(EOMONTH(DATE(YEAR(E34)+(AB34+1),MONTH(E34),1),0))))),""))</f>
        <v/>
      </c>
      <c r="AE34" s="0" t="str">
        <f aca="false">IF(F34="","full",IFERROR(VLOOKUP(K34,L_ENDTAB,2,0),"full"))</f>
        <v>full</v>
      </c>
    </row>
    <row r="35" customFormat="false" ht="15" hidden="false" customHeight="false" outlineLevel="0" collapsed="false">
      <c r="A35" s="19" t="str">
        <f aca="false">IF(B35="","",ROW()-7)</f>
        <v/>
      </c>
      <c r="B35" s="6"/>
      <c r="C35" s="6"/>
      <c r="D35" s="6"/>
      <c r="E35" s="7"/>
      <c r="F35" s="7"/>
      <c r="G35" s="20"/>
      <c r="H35" s="20"/>
      <c r="I35" s="20"/>
      <c r="J35" s="6"/>
      <c r="K35" s="6"/>
      <c r="L35" s="21"/>
      <c r="M35" s="21"/>
      <c r="N35" s="15" t="str">
        <f aca="false">IF(B35="","",IF(F35="","على رأس العمل","انتهت خدمته"))</f>
        <v/>
      </c>
      <c r="O35" s="26" t="str">
        <f aca="false">IF(B35="","",N(G35)+N(H35)+N(I35))</f>
        <v/>
      </c>
      <c r="P35" s="27" t="str">
        <f aca="false">IF(B35="","",IF(F35="",AS_OF,F35))</f>
        <v/>
      </c>
      <c r="Q35" s="28" t="str">
        <f aca="false">IF(OR(AC35="",AD35=""),"",AB35+(X35-AC35)/(AD35-AC35))</f>
        <v/>
      </c>
      <c r="R35" s="26" t="str">
        <f aca="false">IF(Q35="","",O35/2*MIN(Q35,5)+O35*MAX(Q35-5,0))</f>
        <v/>
      </c>
      <c r="S35" s="26" t="str">
        <f aca="false">IF(Q35="","",IF(J35="لبعض الوقت","خارج النطاق",IF(J35="عمل مرن",0,R35)))</f>
        <v/>
      </c>
      <c r="T35" s="26" t="str">
        <f aca="false">IF(Q35="","",IF(J35="لبعض الوقت","خارج النطاق",IF(J35="عمل مرن",0,R35*IF(Q35&lt;2,0,IF(Q35&lt;=5,1/3,IF(Q35&lt;10,2/3,1))))))</f>
        <v/>
      </c>
      <c r="U35" s="26" t="str">
        <f aca="false">IF(F35="","",IF(Q35="","",IF(J35="لبعض الوقت","خارج النطاق",IF(J35="عمل مرن",0,R35*IF(AE35="none",0,IF(AE35="resign",IF(Q35&lt;2,0,IF(Q35&lt;=5,1/3,IF(Q35&lt;10,2/3,1))),1))))))</f>
        <v/>
      </c>
      <c r="V35" s="26" t="n">
        <f aca="false">IF(OR(OR(E35="",P35="",N(O35)&lt;=0),N(M35)&lt;=0),0,IF(J35="عمل مرن",0,N(M35)*O35/30))</f>
        <v>0</v>
      </c>
      <c r="W35" s="29" t="str">
        <f aca="false">IF(Q35="","",IF(F35="",N(S35),N(U35))+V35)</f>
        <v/>
      </c>
      <c r="X35" s="0" t="str">
        <f aca="false">IF(OR(E35="",P35="",N(O35)&lt;=0),"",P35+1-N(L35))</f>
        <v/>
      </c>
      <c r="Y35" s="0" t="str">
        <f aca="false">IF(OR(E35="",P35="",N(O35)&lt;=0),"",IFERROR(MATCH(E35,UQ_START,1),""))</f>
        <v/>
      </c>
      <c r="Z35" s="0" t="str">
        <f aca="false">IF(Y35="","",E35-INDEX(UQ_START,Y35)+1)</f>
        <v/>
      </c>
      <c r="AA35" s="0" t="str">
        <f aca="false">IF(AND(X35&lt;&gt;"",X35&gt;E35,OR(CAL="ميلادي",Y35&lt;&gt;"")),INT((X35-E35)/IF(CAL="هجري",355,366)),"")</f>
        <v/>
      </c>
      <c r="AB35" s="0" t="str">
        <f aca="false">IF(AA35="","",IFERROR(AA35+IF(IF(CAL="هجري",(INDEX(UQ_START,Y35+12*(AA35+1))+MIN(Z35,INDEX(UQ_LEN,Y35+12*(AA35+1)))-1),DATE(YEAR(E35)+(AA35+1),MONTH(E35),MIN(DAY(E35),DAY(EOMONTH(DATE(YEAR(E35)+(AA35+1),MONTH(E35),1),0)))))&lt;=X35,1,0),""))</f>
        <v/>
      </c>
      <c r="AC35" s="0" t="str">
        <f aca="false">IF(AB35="","",IFERROR(IF(CAL="هجري",(INDEX(UQ_START,Y35+12*(AB35))+MIN(Z35,INDEX(UQ_LEN,Y35+12*(AB35)))-1),DATE(YEAR(E35)+(AB35),MONTH(E35),MIN(DAY(E35),DAY(EOMONTH(DATE(YEAR(E35)+(AB35),MONTH(E35),1),0))))),""))</f>
        <v/>
      </c>
      <c r="AD35" s="0" t="str">
        <f aca="false">IF(AB35="","",IFERROR(IF(CAL="هجري",(INDEX(UQ_START,Y35+12*(AB35+1))+MIN(Z35,INDEX(UQ_LEN,Y35+12*(AB35+1)))-1),DATE(YEAR(E35)+(AB35+1),MONTH(E35),MIN(DAY(E35),DAY(EOMONTH(DATE(YEAR(E35)+(AB35+1),MONTH(E35),1),0))))),""))</f>
        <v/>
      </c>
      <c r="AE35" s="0" t="str">
        <f aca="false">IF(F35="","full",IFERROR(VLOOKUP(K35,L_ENDTAB,2,0),"full"))</f>
        <v>full</v>
      </c>
    </row>
    <row r="36" customFormat="false" ht="15" hidden="false" customHeight="false" outlineLevel="0" collapsed="false">
      <c r="A36" s="19" t="str">
        <f aca="false">IF(B36="","",ROW()-7)</f>
        <v/>
      </c>
      <c r="B36" s="6"/>
      <c r="C36" s="6"/>
      <c r="D36" s="6"/>
      <c r="E36" s="7"/>
      <c r="F36" s="7"/>
      <c r="G36" s="20"/>
      <c r="H36" s="20"/>
      <c r="I36" s="20"/>
      <c r="J36" s="6"/>
      <c r="K36" s="6"/>
      <c r="L36" s="21"/>
      <c r="M36" s="21"/>
      <c r="N36" s="15" t="str">
        <f aca="false">IF(B36="","",IF(F36="","على رأس العمل","انتهت خدمته"))</f>
        <v/>
      </c>
      <c r="O36" s="16" t="str">
        <f aca="false">IF(B36="","",N(G36)+N(H36)+N(I36))</f>
        <v/>
      </c>
      <c r="P36" s="22" t="str">
        <f aca="false">IF(B36="","",IF(F36="",AS_OF,F36))</f>
        <v/>
      </c>
      <c r="Q36" s="23" t="str">
        <f aca="false">IF(OR(AC36="",AD36=""),"",AB36+(X36-AC36)/(AD36-AC36))</f>
        <v/>
      </c>
      <c r="R36" s="16" t="str">
        <f aca="false">IF(Q36="","",O36/2*MIN(Q36,5)+O36*MAX(Q36-5,0))</f>
        <v/>
      </c>
      <c r="S36" s="16" t="str">
        <f aca="false">IF(Q36="","",IF(J36="لبعض الوقت","خارج النطاق",IF(J36="عمل مرن",0,R36)))</f>
        <v/>
      </c>
      <c r="T36" s="16" t="str">
        <f aca="false">IF(Q36="","",IF(J36="لبعض الوقت","خارج النطاق",IF(J36="عمل مرن",0,R36*IF(Q36&lt;2,0,IF(Q36&lt;=5,1/3,IF(Q36&lt;10,2/3,1))))))</f>
        <v/>
      </c>
      <c r="U36" s="16" t="str">
        <f aca="false">IF(F36="","",IF(Q36="","",IF(J36="لبعض الوقت","خارج النطاق",IF(J36="عمل مرن",0,R36*IF(AE36="none",0,IF(AE36="resign",IF(Q36&lt;2,0,IF(Q36&lt;=5,1/3,IF(Q36&lt;10,2/3,1))),1))))))</f>
        <v/>
      </c>
      <c r="V36" s="16" t="n">
        <f aca="false">IF(OR(OR(E36="",P36="",N(O36)&lt;=0),N(M36)&lt;=0),0,IF(J36="عمل مرن",0,N(M36)*O36/30))</f>
        <v>0</v>
      </c>
      <c r="W36" s="13" t="str">
        <f aca="false">IF(Q36="","",IF(F36="",N(S36),N(U36))+V36)</f>
        <v/>
      </c>
      <c r="X36" s="0" t="str">
        <f aca="false">IF(OR(E36="",P36="",N(O36)&lt;=0),"",P36+1-N(L36))</f>
        <v/>
      </c>
      <c r="Y36" s="0" t="str">
        <f aca="false">IF(OR(E36="",P36="",N(O36)&lt;=0),"",IFERROR(MATCH(E36,UQ_START,1),""))</f>
        <v/>
      </c>
      <c r="Z36" s="0" t="str">
        <f aca="false">IF(Y36="","",E36-INDEX(UQ_START,Y36)+1)</f>
        <v/>
      </c>
      <c r="AA36" s="0" t="str">
        <f aca="false">IF(AND(X36&lt;&gt;"",X36&gt;E36,OR(CAL="ميلادي",Y36&lt;&gt;"")),INT((X36-E36)/IF(CAL="هجري",355,366)),"")</f>
        <v/>
      </c>
      <c r="AB36" s="0" t="str">
        <f aca="false">IF(AA36="","",IFERROR(AA36+IF(IF(CAL="هجري",(INDEX(UQ_START,Y36+12*(AA36+1))+MIN(Z36,INDEX(UQ_LEN,Y36+12*(AA36+1)))-1),DATE(YEAR(E36)+(AA36+1),MONTH(E36),MIN(DAY(E36),DAY(EOMONTH(DATE(YEAR(E36)+(AA36+1),MONTH(E36),1),0)))))&lt;=X36,1,0),""))</f>
        <v/>
      </c>
      <c r="AC36" s="0" t="str">
        <f aca="false">IF(AB36="","",IFERROR(IF(CAL="هجري",(INDEX(UQ_START,Y36+12*(AB36))+MIN(Z36,INDEX(UQ_LEN,Y36+12*(AB36)))-1),DATE(YEAR(E36)+(AB36),MONTH(E36),MIN(DAY(E36),DAY(EOMONTH(DATE(YEAR(E36)+(AB36),MONTH(E36),1),0))))),""))</f>
        <v/>
      </c>
      <c r="AD36" s="0" t="str">
        <f aca="false">IF(AB36="","",IFERROR(IF(CAL="هجري",(INDEX(UQ_START,Y36+12*(AB36+1))+MIN(Z36,INDEX(UQ_LEN,Y36+12*(AB36+1)))-1),DATE(YEAR(E36)+(AB36+1),MONTH(E36),MIN(DAY(E36),DAY(EOMONTH(DATE(YEAR(E36)+(AB36+1),MONTH(E36),1),0))))),""))</f>
        <v/>
      </c>
      <c r="AE36" s="0" t="str">
        <f aca="false">IF(F36="","full",IFERROR(VLOOKUP(K36,L_ENDTAB,2,0),"full"))</f>
        <v>full</v>
      </c>
    </row>
    <row r="37" customFormat="false" ht="15" hidden="false" customHeight="false" outlineLevel="0" collapsed="false">
      <c r="A37" s="19" t="str">
        <f aca="false">IF(B37="","",ROW()-7)</f>
        <v/>
      </c>
      <c r="B37" s="6"/>
      <c r="C37" s="6"/>
      <c r="D37" s="6"/>
      <c r="E37" s="7"/>
      <c r="F37" s="7"/>
      <c r="G37" s="20"/>
      <c r="H37" s="20"/>
      <c r="I37" s="20"/>
      <c r="J37" s="6"/>
      <c r="K37" s="6"/>
      <c r="L37" s="21"/>
      <c r="M37" s="21"/>
      <c r="N37" s="15" t="str">
        <f aca="false">IF(B37="","",IF(F37="","على رأس العمل","انتهت خدمته"))</f>
        <v/>
      </c>
      <c r="O37" s="26" t="str">
        <f aca="false">IF(B37="","",N(G37)+N(H37)+N(I37))</f>
        <v/>
      </c>
      <c r="P37" s="27" t="str">
        <f aca="false">IF(B37="","",IF(F37="",AS_OF,F37))</f>
        <v/>
      </c>
      <c r="Q37" s="28" t="str">
        <f aca="false">IF(OR(AC37="",AD37=""),"",AB37+(X37-AC37)/(AD37-AC37))</f>
        <v/>
      </c>
      <c r="R37" s="26" t="str">
        <f aca="false">IF(Q37="","",O37/2*MIN(Q37,5)+O37*MAX(Q37-5,0))</f>
        <v/>
      </c>
      <c r="S37" s="26" t="str">
        <f aca="false">IF(Q37="","",IF(J37="لبعض الوقت","خارج النطاق",IF(J37="عمل مرن",0,R37)))</f>
        <v/>
      </c>
      <c r="T37" s="26" t="str">
        <f aca="false">IF(Q37="","",IF(J37="لبعض الوقت","خارج النطاق",IF(J37="عمل مرن",0,R37*IF(Q37&lt;2,0,IF(Q37&lt;=5,1/3,IF(Q37&lt;10,2/3,1))))))</f>
        <v/>
      </c>
      <c r="U37" s="26" t="str">
        <f aca="false">IF(F37="","",IF(Q37="","",IF(J37="لبعض الوقت","خارج النطاق",IF(J37="عمل مرن",0,R37*IF(AE37="none",0,IF(AE37="resign",IF(Q37&lt;2,0,IF(Q37&lt;=5,1/3,IF(Q37&lt;10,2/3,1))),1))))))</f>
        <v/>
      </c>
      <c r="V37" s="26" t="n">
        <f aca="false">IF(OR(OR(E37="",P37="",N(O37)&lt;=0),N(M37)&lt;=0),0,IF(J37="عمل مرن",0,N(M37)*O37/30))</f>
        <v>0</v>
      </c>
      <c r="W37" s="29" t="str">
        <f aca="false">IF(Q37="","",IF(F37="",N(S37),N(U37))+V37)</f>
        <v/>
      </c>
      <c r="X37" s="0" t="str">
        <f aca="false">IF(OR(E37="",P37="",N(O37)&lt;=0),"",P37+1-N(L37))</f>
        <v/>
      </c>
      <c r="Y37" s="0" t="str">
        <f aca="false">IF(OR(E37="",P37="",N(O37)&lt;=0),"",IFERROR(MATCH(E37,UQ_START,1),""))</f>
        <v/>
      </c>
      <c r="Z37" s="0" t="str">
        <f aca="false">IF(Y37="","",E37-INDEX(UQ_START,Y37)+1)</f>
        <v/>
      </c>
      <c r="AA37" s="0" t="str">
        <f aca="false">IF(AND(X37&lt;&gt;"",X37&gt;E37,OR(CAL="ميلادي",Y37&lt;&gt;"")),INT((X37-E37)/IF(CAL="هجري",355,366)),"")</f>
        <v/>
      </c>
      <c r="AB37" s="0" t="str">
        <f aca="false">IF(AA37="","",IFERROR(AA37+IF(IF(CAL="هجري",(INDEX(UQ_START,Y37+12*(AA37+1))+MIN(Z37,INDEX(UQ_LEN,Y37+12*(AA37+1)))-1),DATE(YEAR(E37)+(AA37+1),MONTH(E37),MIN(DAY(E37),DAY(EOMONTH(DATE(YEAR(E37)+(AA37+1),MONTH(E37),1),0)))))&lt;=X37,1,0),""))</f>
        <v/>
      </c>
      <c r="AC37" s="0" t="str">
        <f aca="false">IF(AB37="","",IFERROR(IF(CAL="هجري",(INDEX(UQ_START,Y37+12*(AB37))+MIN(Z37,INDEX(UQ_LEN,Y37+12*(AB37)))-1),DATE(YEAR(E37)+(AB37),MONTH(E37),MIN(DAY(E37),DAY(EOMONTH(DATE(YEAR(E37)+(AB37),MONTH(E37),1),0))))),""))</f>
        <v/>
      </c>
      <c r="AD37" s="0" t="str">
        <f aca="false">IF(AB37="","",IFERROR(IF(CAL="هجري",(INDEX(UQ_START,Y37+12*(AB37+1))+MIN(Z37,INDEX(UQ_LEN,Y37+12*(AB37+1)))-1),DATE(YEAR(E37)+(AB37+1),MONTH(E37),MIN(DAY(E37),DAY(EOMONTH(DATE(YEAR(E37)+(AB37+1),MONTH(E37),1),0))))),""))</f>
        <v/>
      </c>
      <c r="AE37" s="0" t="str">
        <f aca="false">IF(F37="","full",IFERROR(VLOOKUP(K37,L_ENDTAB,2,0),"full"))</f>
        <v>full</v>
      </c>
    </row>
    <row r="38" customFormat="false" ht="15" hidden="false" customHeight="false" outlineLevel="0" collapsed="false">
      <c r="A38" s="19" t="str">
        <f aca="false">IF(B38="","",ROW()-7)</f>
        <v/>
      </c>
      <c r="B38" s="6"/>
      <c r="C38" s="6"/>
      <c r="D38" s="6"/>
      <c r="E38" s="7"/>
      <c r="F38" s="7"/>
      <c r="G38" s="20"/>
      <c r="H38" s="20"/>
      <c r="I38" s="20"/>
      <c r="J38" s="6"/>
      <c r="K38" s="6"/>
      <c r="L38" s="21"/>
      <c r="M38" s="21"/>
      <c r="N38" s="15" t="str">
        <f aca="false">IF(B38="","",IF(F38="","على رأس العمل","انتهت خدمته"))</f>
        <v/>
      </c>
      <c r="O38" s="16" t="str">
        <f aca="false">IF(B38="","",N(G38)+N(H38)+N(I38))</f>
        <v/>
      </c>
      <c r="P38" s="22" t="str">
        <f aca="false">IF(B38="","",IF(F38="",AS_OF,F38))</f>
        <v/>
      </c>
      <c r="Q38" s="23" t="str">
        <f aca="false">IF(OR(AC38="",AD38=""),"",AB38+(X38-AC38)/(AD38-AC38))</f>
        <v/>
      </c>
      <c r="R38" s="16" t="str">
        <f aca="false">IF(Q38="","",O38/2*MIN(Q38,5)+O38*MAX(Q38-5,0))</f>
        <v/>
      </c>
      <c r="S38" s="16" t="str">
        <f aca="false">IF(Q38="","",IF(J38="لبعض الوقت","خارج النطاق",IF(J38="عمل مرن",0,R38)))</f>
        <v/>
      </c>
      <c r="T38" s="16" t="str">
        <f aca="false">IF(Q38="","",IF(J38="لبعض الوقت","خارج النطاق",IF(J38="عمل مرن",0,R38*IF(Q38&lt;2,0,IF(Q38&lt;=5,1/3,IF(Q38&lt;10,2/3,1))))))</f>
        <v/>
      </c>
      <c r="U38" s="16" t="str">
        <f aca="false">IF(F38="","",IF(Q38="","",IF(J38="لبعض الوقت","خارج النطاق",IF(J38="عمل مرن",0,R38*IF(AE38="none",0,IF(AE38="resign",IF(Q38&lt;2,0,IF(Q38&lt;=5,1/3,IF(Q38&lt;10,2/3,1))),1))))))</f>
        <v/>
      </c>
      <c r="V38" s="16" t="n">
        <f aca="false">IF(OR(OR(E38="",P38="",N(O38)&lt;=0),N(M38)&lt;=0),0,IF(J38="عمل مرن",0,N(M38)*O38/30))</f>
        <v>0</v>
      </c>
      <c r="W38" s="13" t="str">
        <f aca="false">IF(Q38="","",IF(F38="",N(S38),N(U38))+V38)</f>
        <v/>
      </c>
      <c r="X38" s="0" t="str">
        <f aca="false">IF(OR(E38="",P38="",N(O38)&lt;=0),"",P38+1-N(L38))</f>
        <v/>
      </c>
      <c r="Y38" s="0" t="str">
        <f aca="false">IF(OR(E38="",P38="",N(O38)&lt;=0),"",IFERROR(MATCH(E38,UQ_START,1),""))</f>
        <v/>
      </c>
      <c r="Z38" s="0" t="str">
        <f aca="false">IF(Y38="","",E38-INDEX(UQ_START,Y38)+1)</f>
        <v/>
      </c>
      <c r="AA38" s="0" t="str">
        <f aca="false">IF(AND(X38&lt;&gt;"",X38&gt;E38,OR(CAL="ميلادي",Y38&lt;&gt;"")),INT((X38-E38)/IF(CAL="هجري",355,366)),"")</f>
        <v/>
      </c>
      <c r="AB38" s="0" t="str">
        <f aca="false">IF(AA38="","",IFERROR(AA38+IF(IF(CAL="هجري",(INDEX(UQ_START,Y38+12*(AA38+1))+MIN(Z38,INDEX(UQ_LEN,Y38+12*(AA38+1)))-1),DATE(YEAR(E38)+(AA38+1),MONTH(E38),MIN(DAY(E38),DAY(EOMONTH(DATE(YEAR(E38)+(AA38+1),MONTH(E38),1),0)))))&lt;=X38,1,0),""))</f>
        <v/>
      </c>
      <c r="AC38" s="0" t="str">
        <f aca="false">IF(AB38="","",IFERROR(IF(CAL="هجري",(INDEX(UQ_START,Y38+12*(AB38))+MIN(Z38,INDEX(UQ_LEN,Y38+12*(AB38)))-1),DATE(YEAR(E38)+(AB38),MONTH(E38),MIN(DAY(E38),DAY(EOMONTH(DATE(YEAR(E38)+(AB38),MONTH(E38),1),0))))),""))</f>
        <v/>
      </c>
      <c r="AD38" s="0" t="str">
        <f aca="false">IF(AB38="","",IFERROR(IF(CAL="هجري",(INDEX(UQ_START,Y38+12*(AB38+1))+MIN(Z38,INDEX(UQ_LEN,Y38+12*(AB38+1)))-1),DATE(YEAR(E38)+(AB38+1),MONTH(E38),MIN(DAY(E38),DAY(EOMONTH(DATE(YEAR(E38)+(AB38+1),MONTH(E38),1),0))))),""))</f>
        <v/>
      </c>
      <c r="AE38" s="0" t="str">
        <f aca="false">IF(F38="","full",IFERROR(VLOOKUP(K38,L_ENDTAB,2,0),"full"))</f>
        <v>full</v>
      </c>
    </row>
    <row r="39" customFormat="false" ht="15" hidden="false" customHeight="false" outlineLevel="0" collapsed="false">
      <c r="A39" s="19" t="str">
        <f aca="false">IF(B39="","",ROW()-7)</f>
        <v/>
      </c>
      <c r="B39" s="6"/>
      <c r="C39" s="6"/>
      <c r="D39" s="6"/>
      <c r="E39" s="7"/>
      <c r="F39" s="7"/>
      <c r="G39" s="20"/>
      <c r="H39" s="20"/>
      <c r="I39" s="20"/>
      <c r="J39" s="6"/>
      <c r="K39" s="6"/>
      <c r="L39" s="21"/>
      <c r="M39" s="21"/>
      <c r="N39" s="15" t="str">
        <f aca="false">IF(B39="","",IF(F39="","على رأس العمل","انتهت خدمته"))</f>
        <v/>
      </c>
      <c r="O39" s="26" t="str">
        <f aca="false">IF(B39="","",N(G39)+N(H39)+N(I39))</f>
        <v/>
      </c>
      <c r="P39" s="27" t="str">
        <f aca="false">IF(B39="","",IF(F39="",AS_OF,F39))</f>
        <v/>
      </c>
      <c r="Q39" s="28" t="str">
        <f aca="false">IF(OR(AC39="",AD39=""),"",AB39+(X39-AC39)/(AD39-AC39))</f>
        <v/>
      </c>
      <c r="R39" s="26" t="str">
        <f aca="false">IF(Q39="","",O39/2*MIN(Q39,5)+O39*MAX(Q39-5,0))</f>
        <v/>
      </c>
      <c r="S39" s="26" t="str">
        <f aca="false">IF(Q39="","",IF(J39="لبعض الوقت","خارج النطاق",IF(J39="عمل مرن",0,R39)))</f>
        <v/>
      </c>
      <c r="T39" s="26" t="str">
        <f aca="false">IF(Q39="","",IF(J39="لبعض الوقت","خارج النطاق",IF(J39="عمل مرن",0,R39*IF(Q39&lt;2,0,IF(Q39&lt;=5,1/3,IF(Q39&lt;10,2/3,1))))))</f>
        <v/>
      </c>
      <c r="U39" s="26" t="str">
        <f aca="false">IF(F39="","",IF(Q39="","",IF(J39="لبعض الوقت","خارج النطاق",IF(J39="عمل مرن",0,R39*IF(AE39="none",0,IF(AE39="resign",IF(Q39&lt;2,0,IF(Q39&lt;=5,1/3,IF(Q39&lt;10,2/3,1))),1))))))</f>
        <v/>
      </c>
      <c r="V39" s="26" t="n">
        <f aca="false">IF(OR(OR(E39="",P39="",N(O39)&lt;=0),N(M39)&lt;=0),0,IF(J39="عمل مرن",0,N(M39)*O39/30))</f>
        <v>0</v>
      </c>
      <c r="W39" s="29" t="str">
        <f aca="false">IF(Q39="","",IF(F39="",N(S39),N(U39))+V39)</f>
        <v/>
      </c>
      <c r="X39" s="0" t="str">
        <f aca="false">IF(OR(E39="",P39="",N(O39)&lt;=0),"",P39+1-N(L39))</f>
        <v/>
      </c>
      <c r="Y39" s="0" t="str">
        <f aca="false">IF(OR(E39="",P39="",N(O39)&lt;=0),"",IFERROR(MATCH(E39,UQ_START,1),""))</f>
        <v/>
      </c>
      <c r="Z39" s="0" t="str">
        <f aca="false">IF(Y39="","",E39-INDEX(UQ_START,Y39)+1)</f>
        <v/>
      </c>
      <c r="AA39" s="0" t="str">
        <f aca="false">IF(AND(X39&lt;&gt;"",X39&gt;E39,OR(CAL="ميلادي",Y39&lt;&gt;"")),INT((X39-E39)/IF(CAL="هجري",355,366)),"")</f>
        <v/>
      </c>
      <c r="AB39" s="0" t="str">
        <f aca="false">IF(AA39="","",IFERROR(AA39+IF(IF(CAL="هجري",(INDEX(UQ_START,Y39+12*(AA39+1))+MIN(Z39,INDEX(UQ_LEN,Y39+12*(AA39+1)))-1),DATE(YEAR(E39)+(AA39+1),MONTH(E39),MIN(DAY(E39),DAY(EOMONTH(DATE(YEAR(E39)+(AA39+1),MONTH(E39),1),0)))))&lt;=X39,1,0),""))</f>
        <v/>
      </c>
      <c r="AC39" s="0" t="str">
        <f aca="false">IF(AB39="","",IFERROR(IF(CAL="هجري",(INDEX(UQ_START,Y39+12*(AB39))+MIN(Z39,INDEX(UQ_LEN,Y39+12*(AB39)))-1),DATE(YEAR(E39)+(AB39),MONTH(E39),MIN(DAY(E39),DAY(EOMONTH(DATE(YEAR(E39)+(AB39),MONTH(E39),1),0))))),""))</f>
        <v/>
      </c>
      <c r="AD39" s="0" t="str">
        <f aca="false">IF(AB39="","",IFERROR(IF(CAL="هجري",(INDEX(UQ_START,Y39+12*(AB39+1))+MIN(Z39,INDEX(UQ_LEN,Y39+12*(AB39+1)))-1),DATE(YEAR(E39)+(AB39+1),MONTH(E39),MIN(DAY(E39),DAY(EOMONTH(DATE(YEAR(E39)+(AB39+1),MONTH(E39),1),0))))),""))</f>
        <v/>
      </c>
      <c r="AE39" s="0" t="str">
        <f aca="false">IF(F39="","full",IFERROR(VLOOKUP(K39,L_ENDTAB,2,0),"full"))</f>
        <v>full</v>
      </c>
    </row>
    <row r="40" customFormat="false" ht="15" hidden="false" customHeight="false" outlineLevel="0" collapsed="false">
      <c r="A40" s="19" t="str">
        <f aca="false">IF(B40="","",ROW()-7)</f>
        <v/>
      </c>
      <c r="B40" s="6"/>
      <c r="C40" s="6"/>
      <c r="D40" s="6"/>
      <c r="E40" s="7"/>
      <c r="F40" s="7"/>
      <c r="G40" s="20"/>
      <c r="H40" s="20"/>
      <c r="I40" s="20"/>
      <c r="J40" s="6"/>
      <c r="K40" s="6"/>
      <c r="L40" s="21"/>
      <c r="M40" s="21"/>
      <c r="N40" s="15" t="str">
        <f aca="false">IF(B40="","",IF(F40="","على رأس العمل","انتهت خدمته"))</f>
        <v/>
      </c>
      <c r="O40" s="16" t="str">
        <f aca="false">IF(B40="","",N(G40)+N(H40)+N(I40))</f>
        <v/>
      </c>
      <c r="P40" s="22" t="str">
        <f aca="false">IF(B40="","",IF(F40="",AS_OF,F40))</f>
        <v/>
      </c>
      <c r="Q40" s="23" t="str">
        <f aca="false">IF(OR(AC40="",AD40=""),"",AB40+(X40-AC40)/(AD40-AC40))</f>
        <v/>
      </c>
      <c r="R40" s="16" t="str">
        <f aca="false">IF(Q40="","",O40/2*MIN(Q40,5)+O40*MAX(Q40-5,0))</f>
        <v/>
      </c>
      <c r="S40" s="16" t="str">
        <f aca="false">IF(Q40="","",IF(J40="لبعض الوقت","خارج النطاق",IF(J40="عمل مرن",0,R40)))</f>
        <v/>
      </c>
      <c r="T40" s="16" t="str">
        <f aca="false">IF(Q40="","",IF(J40="لبعض الوقت","خارج النطاق",IF(J40="عمل مرن",0,R40*IF(Q40&lt;2,0,IF(Q40&lt;=5,1/3,IF(Q40&lt;10,2/3,1))))))</f>
        <v/>
      </c>
      <c r="U40" s="16" t="str">
        <f aca="false">IF(F40="","",IF(Q40="","",IF(J40="لبعض الوقت","خارج النطاق",IF(J40="عمل مرن",0,R40*IF(AE40="none",0,IF(AE40="resign",IF(Q40&lt;2,0,IF(Q40&lt;=5,1/3,IF(Q40&lt;10,2/3,1))),1))))))</f>
        <v/>
      </c>
      <c r="V40" s="16" t="n">
        <f aca="false">IF(OR(OR(E40="",P40="",N(O40)&lt;=0),N(M40)&lt;=0),0,IF(J40="عمل مرن",0,N(M40)*O40/30))</f>
        <v>0</v>
      </c>
      <c r="W40" s="13" t="str">
        <f aca="false">IF(Q40="","",IF(F40="",N(S40),N(U40))+V40)</f>
        <v/>
      </c>
      <c r="X40" s="0" t="str">
        <f aca="false">IF(OR(E40="",P40="",N(O40)&lt;=0),"",P40+1-N(L40))</f>
        <v/>
      </c>
      <c r="Y40" s="0" t="str">
        <f aca="false">IF(OR(E40="",P40="",N(O40)&lt;=0),"",IFERROR(MATCH(E40,UQ_START,1),""))</f>
        <v/>
      </c>
      <c r="Z40" s="0" t="str">
        <f aca="false">IF(Y40="","",E40-INDEX(UQ_START,Y40)+1)</f>
        <v/>
      </c>
      <c r="AA40" s="0" t="str">
        <f aca="false">IF(AND(X40&lt;&gt;"",X40&gt;E40,OR(CAL="ميلادي",Y40&lt;&gt;"")),INT((X40-E40)/IF(CAL="هجري",355,366)),"")</f>
        <v/>
      </c>
      <c r="AB40" s="0" t="str">
        <f aca="false">IF(AA40="","",IFERROR(AA40+IF(IF(CAL="هجري",(INDEX(UQ_START,Y40+12*(AA40+1))+MIN(Z40,INDEX(UQ_LEN,Y40+12*(AA40+1)))-1),DATE(YEAR(E40)+(AA40+1),MONTH(E40),MIN(DAY(E40),DAY(EOMONTH(DATE(YEAR(E40)+(AA40+1),MONTH(E40),1),0)))))&lt;=X40,1,0),""))</f>
        <v/>
      </c>
      <c r="AC40" s="0" t="str">
        <f aca="false">IF(AB40="","",IFERROR(IF(CAL="هجري",(INDEX(UQ_START,Y40+12*(AB40))+MIN(Z40,INDEX(UQ_LEN,Y40+12*(AB40)))-1),DATE(YEAR(E40)+(AB40),MONTH(E40),MIN(DAY(E40),DAY(EOMONTH(DATE(YEAR(E40)+(AB40),MONTH(E40),1),0))))),""))</f>
        <v/>
      </c>
      <c r="AD40" s="0" t="str">
        <f aca="false">IF(AB40="","",IFERROR(IF(CAL="هجري",(INDEX(UQ_START,Y40+12*(AB40+1))+MIN(Z40,INDEX(UQ_LEN,Y40+12*(AB40+1)))-1),DATE(YEAR(E40)+(AB40+1),MONTH(E40),MIN(DAY(E40),DAY(EOMONTH(DATE(YEAR(E40)+(AB40+1),MONTH(E40),1),0))))),""))</f>
        <v/>
      </c>
      <c r="AE40" s="0" t="str">
        <f aca="false">IF(F40="","full",IFERROR(VLOOKUP(K40,L_ENDTAB,2,0),"full"))</f>
        <v>full</v>
      </c>
    </row>
    <row r="41" customFormat="false" ht="15" hidden="false" customHeight="false" outlineLevel="0" collapsed="false">
      <c r="A41" s="19" t="str">
        <f aca="false">IF(B41="","",ROW()-7)</f>
        <v/>
      </c>
      <c r="B41" s="6"/>
      <c r="C41" s="6"/>
      <c r="D41" s="6"/>
      <c r="E41" s="7"/>
      <c r="F41" s="7"/>
      <c r="G41" s="20"/>
      <c r="H41" s="20"/>
      <c r="I41" s="20"/>
      <c r="J41" s="6"/>
      <c r="K41" s="6"/>
      <c r="L41" s="21"/>
      <c r="M41" s="21"/>
      <c r="N41" s="15" t="str">
        <f aca="false">IF(B41="","",IF(F41="","على رأس العمل","انتهت خدمته"))</f>
        <v/>
      </c>
      <c r="O41" s="26" t="str">
        <f aca="false">IF(B41="","",N(G41)+N(H41)+N(I41))</f>
        <v/>
      </c>
      <c r="P41" s="27" t="str">
        <f aca="false">IF(B41="","",IF(F41="",AS_OF,F41))</f>
        <v/>
      </c>
      <c r="Q41" s="28" t="str">
        <f aca="false">IF(OR(AC41="",AD41=""),"",AB41+(X41-AC41)/(AD41-AC41))</f>
        <v/>
      </c>
      <c r="R41" s="26" t="str">
        <f aca="false">IF(Q41="","",O41/2*MIN(Q41,5)+O41*MAX(Q41-5,0))</f>
        <v/>
      </c>
      <c r="S41" s="26" t="str">
        <f aca="false">IF(Q41="","",IF(J41="لبعض الوقت","خارج النطاق",IF(J41="عمل مرن",0,R41)))</f>
        <v/>
      </c>
      <c r="T41" s="26" t="str">
        <f aca="false">IF(Q41="","",IF(J41="لبعض الوقت","خارج النطاق",IF(J41="عمل مرن",0,R41*IF(Q41&lt;2,0,IF(Q41&lt;=5,1/3,IF(Q41&lt;10,2/3,1))))))</f>
        <v/>
      </c>
      <c r="U41" s="26" t="str">
        <f aca="false">IF(F41="","",IF(Q41="","",IF(J41="لبعض الوقت","خارج النطاق",IF(J41="عمل مرن",0,R41*IF(AE41="none",0,IF(AE41="resign",IF(Q41&lt;2,0,IF(Q41&lt;=5,1/3,IF(Q41&lt;10,2/3,1))),1))))))</f>
        <v/>
      </c>
      <c r="V41" s="26" t="n">
        <f aca="false">IF(OR(OR(E41="",P41="",N(O41)&lt;=0),N(M41)&lt;=0),0,IF(J41="عمل مرن",0,N(M41)*O41/30))</f>
        <v>0</v>
      </c>
      <c r="W41" s="29" t="str">
        <f aca="false">IF(Q41="","",IF(F41="",N(S41),N(U41))+V41)</f>
        <v/>
      </c>
      <c r="X41" s="0" t="str">
        <f aca="false">IF(OR(E41="",P41="",N(O41)&lt;=0),"",P41+1-N(L41))</f>
        <v/>
      </c>
      <c r="Y41" s="0" t="str">
        <f aca="false">IF(OR(E41="",P41="",N(O41)&lt;=0),"",IFERROR(MATCH(E41,UQ_START,1),""))</f>
        <v/>
      </c>
      <c r="Z41" s="0" t="str">
        <f aca="false">IF(Y41="","",E41-INDEX(UQ_START,Y41)+1)</f>
        <v/>
      </c>
      <c r="AA41" s="0" t="str">
        <f aca="false">IF(AND(X41&lt;&gt;"",X41&gt;E41,OR(CAL="ميلادي",Y41&lt;&gt;"")),INT((X41-E41)/IF(CAL="هجري",355,366)),"")</f>
        <v/>
      </c>
      <c r="AB41" s="0" t="str">
        <f aca="false">IF(AA41="","",IFERROR(AA41+IF(IF(CAL="هجري",(INDEX(UQ_START,Y41+12*(AA41+1))+MIN(Z41,INDEX(UQ_LEN,Y41+12*(AA41+1)))-1),DATE(YEAR(E41)+(AA41+1),MONTH(E41),MIN(DAY(E41),DAY(EOMONTH(DATE(YEAR(E41)+(AA41+1),MONTH(E41),1),0)))))&lt;=X41,1,0),""))</f>
        <v/>
      </c>
      <c r="AC41" s="0" t="str">
        <f aca="false">IF(AB41="","",IFERROR(IF(CAL="هجري",(INDEX(UQ_START,Y41+12*(AB41))+MIN(Z41,INDEX(UQ_LEN,Y41+12*(AB41)))-1),DATE(YEAR(E41)+(AB41),MONTH(E41),MIN(DAY(E41),DAY(EOMONTH(DATE(YEAR(E41)+(AB41),MONTH(E41),1),0))))),""))</f>
        <v/>
      </c>
      <c r="AD41" s="0" t="str">
        <f aca="false">IF(AB41="","",IFERROR(IF(CAL="هجري",(INDEX(UQ_START,Y41+12*(AB41+1))+MIN(Z41,INDEX(UQ_LEN,Y41+12*(AB41+1)))-1),DATE(YEAR(E41)+(AB41+1),MONTH(E41),MIN(DAY(E41),DAY(EOMONTH(DATE(YEAR(E41)+(AB41+1),MONTH(E41),1),0))))),""))</f>
        <v/>
      </c>
      <c r="AE41" s="0" t="str">
        <f aca="false">IF(F41="","full",IFERROR(VLOOKUP(K41,L_ENDTAB,2,0),"full"))</f>
        <v>full</v>
      </c>
    </row>
    <row r="42" customFormat="false" ht="15" hidden="false" customHeight="false" outlineLevel="0" collapsed="false">
      <c r="A42" s="19" t="str">
        <f aca="false">IF(B42="","",ROW()-7)</f>
        <v/>
      </c>
      <c r="B42" s="6"/>
      <c r="C42" s="6"/>
      <c r="D42" s="6"/>
      <c r="E42" s="7"/>
      <c r="F42" s="7"/>
      <c r="G42" s="20"/>
      <c r="H42" s="20"/>
      <c r="I42" s="20"/>
      <c r="J42" s="6"/>
      <c r="K42" s="6"/>
      <c r="L42" s="21"/>
      <c r="M42" s="21"/>
      <c r="N42" s="15" t="str">
        <f aca="false">IF(B42="","",IF(F42="","على رأس العمل","انتهت خدمته"))</f>
        <v/>
      </c>
      <c r="O42" s="16" t="str">
        <f aca="false">IF(B42="","",N(G42)+N(H42)+N(I42))</f>
        <v/>
      </c>
      <c r="P42" s="22" t="str">
        <f aca="false">IF(B42="","",IF(F42="",AS_OF,F42))</f>
        <v/>
      </c>
      <c r="Q42" s="23" t="str">
        <f aca="false">IF(OR(AC42="",AD42=""),"",AB42+(X42-AC42)/(AD42-AC42))</f>
        <v/>
      </c>
      <c r="R42" s="16" t="str">
        <f aca="false">IF(Q42="","",O42/2*MIN(Q42,5)+O42*MAX(Q42-5,0))</f>
        <v/>
      </c>
      <c r="S42" s="16" t="str">
        <f aca="false">IF(Q42="","",IF(J42="لبعض الوقت","خارج النطاق",IF(J42="عمل مرن",0,R42)))</f>
        <v/>
      </c>
      <c r="T42" s="16" t="str">
        <f aca="false">IF(Q42="","",IF(J42="لبعض الوقت","خارج النطاق",IF(J42="عمل مرن",0,R42*IF(Q42&lt;2,0,IF(Q42&lt;=5,1/3,IF(Q42&lt;10,2/3,1))))))</f>
        <v/>
      </c>
      <c r="U42" s="16" t="str">
        <f aca="false">IF(F42="","",IF(Q42="","",IF(J42="لبعض الوقت","خارج النطاق",IF(J42="عمل مرن",0,R42*IF(AE42="none",0,IF(AE42="resign",IF(Q42&lt;2,0,IF(Q42&lt;=5,1/3,IF(Q42&lt;10,2/3,1))),1))))))</f>
        <v/>
      </c>
      <c r="V42" s="16" t="n">
        <f aca="false">IF(OR(OR(E42="",P42="",N(O42)&lt;=0),N(M42)&lt;=0),0,IF(J42="عمل مرن",0,N(M42)*O42/30))</f>
        <v>0</v>
      </c>
      <c r="W42" s="13" t="str">
        <f aca="false">IF(Q42="","",IF(F42="",N(S42),N(U42))+V42)</f>
        <v/>
      </c>
      <c r="X42" s="0" t="str">
        <f aca="false">IF(OR(E42="",P42="",N(O42)&lt;=0),"",P42+1-N(L42))</f>
        <v/>
      </c>
      <c r="Y42" s="0" t="str">
        <f aca="false">IF(OR(E42="",P42="",N(O42)&lt;=0),"",IFERROR(MATCH(E42,UQ_START,1),""))</f>
        <v/>
      </c>
      <c r="Z42" s="0" t="str">
        <f aca="false">IF(Y42="","",E42-INDEX(UQ_START,Y42)+1)</f>
        <v/>
      </c>
      <c r="AA42" s="0" t="str">
        <f aca="false">IF(AND(X42&lt;&gt;"",X42&gt;E42,OR(CAL="ميلادي",Y42&lt;&gt;"")),INT((X42-E42)/IF(CAL="هجري",355,366)),"")</f>
        <v/>
      </c>
      <c r="AB42" s="0" t="str">
        <f aca="false">IF(AA42="","",IFERROR(AA42+IF(IF(CAL="هجري",(INDEX(UQ_START,Y42+12*(AA42+1))+MIN(Z42,INDEX(UQ_LEN,Y42+12*(AA42+1)))-1),DATE(YEAR(E42)+(AA42+1),MONTH(E42),MIN(DAY(E42),DAY(EOMONTH(DATE(YEAR(E42)+(AA42+1),MONTH(E42),1),0)))))&lt;=X42,1,0),""))</f>
        <v/>
      </c>
      <c r="AC42" s="0" t="str">
        <f aca="false">IF(AB42="","",IFERROR(IF(CAL="هجري",(INDEX(UQ_START,Y42+12*(AB42))+MIN(Z42,INDEX(UQ_LEN,Y42+12*(AB42)))-1),DATE(YEAR(E42)+(AB42),MONTH(E42),MIN(DAY(E42),DAY(EOMONTH(DATE(YEAR(E42)+(AB42),MONTH(E42),1),0))))),""))</f>
        <v/>
      </c>
      <c r="AD42" s="0" t="str">
        <f aca="false">IF(AB42="","",IFERROR(IF(CAL="هجري",(INDEX(UQ_START,Y42+12*(AB42+1))+MIN(Z42,INDEX(UQ_LEN,Y42+12*(AB42+1)))-1),DATE(YEAR(E42)+(AB42+1),MONTH(E42),MIN(DAY(E42),DAY(EOMONTH(DATE(YEAR(E42)+(AB42+1),MONTH(E42),1),0))))),""))</f>
        <v/>
      </c>
      <c r="AE42" s="0" t="str">
        <f aca="false">IF(F42="","full",IFERROR(VLOOKUP(K42,L_ENDTAB,2,0),"full"))</f>
        <v>full</v>
      </c>
    </row>
    <row r="43" customFormat="false" ht="15" hidden="false" customHeight="false" outlineLevel="0" collapsed="false">
      <c r="A43" s="19" t="str">
        <f aca="false">IF(B43="","",ROW()-7)</f>
        <v/>
      </c>
      <c r="B43" s="6"/>
      <c r="C43" s="6"/>
      <c r="D43" s="6"/>
      <c r="E43" s="7"/>
      <c r="F43" s="7"/>
      <c r="G43" s="20"/>
      <c r="H43" s="20"/>
      <c r="I43" s="20"/>
      <c r="J43" s="6"/>
      <c r="K43" s="6"/>
      <c r="L43" s="21"/>
      <c r="M43" s="21"/>
      <c r="N43" s="15" t="str">
        <f aca="false">IF(B43="","",IF(F43="","على رأس العمل","انتهت خدمته"))</f>
        <v/>
      </c>
      <c r="O43" s="26" t="str">
        <f aca="false">IF(B43="","",N(G43)+N(H43)+N(I43))</f>
        <v/>
      </c>
      <c r="P43" s="27" t="str">
        <f aca="false">IF(B43="","",IF(F43="",AS_OF,F43))</f>
        <v/>
      </c>
      <c r="Q43" s="28" t="str">
        <f aca="false">IF(OR(AC43="",AD43=""),"",AB43+(X43-AC43)/(AD43-AC43))</f>
        <v/>
      </c>
      <c r="R43" s="26" t="str">
        <f aca="false">IF(Q43="","",O43/2*MIN(Q43,5)+O43*MAX(Q43-5,0))</f>
        <v/>
      </c>
      <c r="S43" s="26" t="str">
        <f aca="false">IF(Q43="","",IF(J43="لبعض الوقت","خارج النطاق",IF(J43="عمل مرن",0,R43)))</f>
        <v/>
      </c>
      <c r="T43" s="26" t="str">
        <f aca="false">IF(Q43="","",IF(J43="لبعض الوقت","خارج النطاق",IF(J43="عمل مرن",0,R43*IF(Q43&lt;2,0,IF(Q43&lt;=5,1/3,IF(Q43&lt;10,2/3,1))))))</f>
        <v/>
      </c>
      <c r="U43" s="26" t="str">
        <f aca="false">IF(F43="","",IF(Q43="","",IF(J43="لبعض الوقت","خارج النطاق",IF(J43="عمل مرن",0,R43*IF(AE43="none",0,IF(AE43="resign",IF(Q43&lt;2,0,IF(Q43&lt;=5,1/3,IF(Q43&lt;10,2/3,1))),1))))))</f>
        <v/>
      </c>
      <c r="V43" s="26" t="n">
        <f aca="false">IF(OR(OR(E43="",P43="",N(O43)&lt;=0),N(M43)&lt;=0),0,IF(J43="عمل مرن",0,N(M43)*O43/30))</f>
        <v>0</v>
      </c>
      <c r="W43" s="29" t="str">
        <f aca="false">IF(Q43="","",IF(F43="",N(S43),N(U43))+V43)</f>
        <v/>
      </c>
      <c r="X43" s="0" t="str">
        <f aca="false">IF(OR(E43="",P43="",N(O43)&lt;=0),"",P43+1-N(L43))</f>
        <v/>
      </c>
      <c r="Y43" s="0" t="str">
        <f aca="false">IF(OR(E43="",P43="",N(O43)&lt;=0),"",IFERROR(MATCH(E43,UQ_START,1),""))</f>
        <v/>
      </c>
      <c r="Z43" s="0" t="str">
        <f aca="false">IF(Y43="","",E43-INDEX(UQ_START,Y43)+1)</f>
        <v/>
      </c>
      <c r="AA43" s="0" t="str">
        <f aca="false">IF(AND(X43&lt;&gt;"",X43&gt;E43,OR(CAL="ميلادي",Y43&lt;&gt;"")),INT((X43-E43)/IF(CAL="هجري",355,366)),"")</f>
        <v/>
      </c>
      <c r="AB43" s="0" t="str">
        <f aca="false">IF(AA43="","",IFERROR(AA43+IF(IF(CAL="هجري",(INDEX(UQ_START,Y43+12*(AA43+1))+MIN(Z43,INDEX(UQ_LEN,Y43+12*(AA43+1)))-1),DATE(YEAR(E43)+(AA43+1),MONTH(E43),MIN(DAY(E43),DAY(EOMONTH(DATE(YEAR(E43)+(AA43+1),MONTH(E43),1),0)))))&lt;=X43,1,0),""))</f>
        <v/>
      </c>
      <c r="AC43" s="0" t="str">
        <f aca="false">IF(AB43="","",IFERROR(IF(CAL="هجري",(INDEX(UQ_START,Y43+12*(AB43))+MIN(Z43,INDEX(UQ_LEN,Y43+12*(AB43)))-1),DATE(YEAR(E43)+(AB43),MONTH(E43),MIN(DAY(E43),DAY(EOMONTH(DATE(YEAR(E43)+(AB43),MONTH(E43),1),0))))),""))</f>
        <v/>
      </c>
      <c r="AD43" s="0" t="str">
        <f aca="false">IF(AB43="","",IFERROR(IF(CAL="هجري",(INDEX(UQ_START,Y43+12*(AB43+1))+MIN(Z43,INDEX(UQ_LEN,Y43+12*(AB43+1)))-1),DATE(YEAR(E43)+(AB43+1),MONTH(E43),MIN(DAY(E43),DAY(EOMONTH(DATE(YEAR(E43)+(AB43+1),MONTH(E43),1),0))))),""))</f>
        <v/>
      </c>
      <c r="AE43" s="0" t="str">
        <f aca="false">IF(F43="","full",IFERROR(VLOOKUP(K43,L_ENDTAB,2,0),"full"))</f>
        <v>full</v>
      </c>
    </row>
    <row r="44" customFormat="false" ht="15" hidden="false" customHeight="false" outlineLevel="0" collapsed="false">
      <c r="A44" s="19" t="str">
        <f aca="false">IF(B44="","",ROW()-7)</f>
        <v/>
      </c>
      <c r="B44" s="6"/>
      <c r="C44" s="6"/>
      <c r="D44" s="6"/>
      <c r="E44" s="7"/>
      <c r="F44" s="7"/>
      <c r="G44" s="20"/>
      <c r="H44" s="20"/>
      <c r="I44" s="20"/>
      <c r="J44" s="6"/>
      <c r="K44" s="6"/>
      <c r="L44" s="21"/>
      <c r="M44" s="21"/>
      <c r="N44" s="15" t="str">
        <f aca="false">IF(B44="","",IF(F44="","على رأس العمل","انتهت خدمته"))</f>
        <v/>
      </c>
      <c r="O44" s="16" t="str">
        <f aca="false">IF(B44="","",N(G44)+N(H44)+N(I44))</f>
        <v/>
      </c>
      <c r="P44" s="22" t="str">
        <f aca="false">IF(B44="","",IF(F44="",AS_OF,F44))</f>
        <v/>
      </c>
      <c r="Q44" s="23" t="str">
        <f aca="false">IF(OR(AC44="",AD44=""),"",AB44+(X44-AC44)/(AD44-AC44))</f>
        <v/>
      </c>
      <c r="R44" s="16" t="str">
        <f aca="false">IF(Q44="","",O44/2*MIN(Q44,5)+O44*MAX(Q44-5,0))</f>
        <v/>
      </c>
      <c r="S44" s="16" t="str">
        <f aca="false">IF(Q44="","",IF(J44="لبعض الوقت","خارج النطاق",IF(J44="عمل مرن",0,R44)))</f>
        <v/>
      </c>
      <c r="T44" s="16" t="str">
        <f aca="false">IF(Q44="","",IF(J44="لبعض الوقت","خارج النطاق",IF(J44="عمل مرن",0,R44*IF(Q44&lt;2,0,IF(Q44&lt;=5,1/3,IF(Q44&lt;10,2/3,1))))))</f>
        <v/>
      </c>
      <c r="U44" s="16" t="str">
        <f aca="false">IF(F44="","",IF(Q44="","",IF(J44="لبعض الوقت","خارج النطاق",IF(J44="عمل مرن",0,R44*IF(AE44="none",0,IF(AE44="resign",IF(Q44&lt;2,0,IF(Q44&lt;=5,1/3,IF(Q44&lt;10,2/3,1))),1))))))</f>
        <v/>
      </c>
      <c r="V44" s="16" t="n">
        <f aca="false">IF(OR(OR(E44="",P44="",N(O44)&lt;=0),N(M44)&lt;=0),0,IF(J44="عمل مرن",0,N(M44)*O44/30))</f>
        <v>0</v>
      </c>
      <c r="W44" s="13" t="str">
        <f aca="false">IF(Q44="","",IF(F44="",N(S44),N(U44))+V44)</f>
        <v/>
      </c>
      <c r="X44" s="0" t="str">
        <f aca="false">IF(OR(E44="",P44="",N(O44)&lt;=0),"",P44+1-N(L44))</f>
        <v/>
      </c>
      <c r="Y44" s="0" t="str">
        <f aca="false">IF(OR(E44="",P44="",N(O44)&lt;=0),"",IFERROR(MATCH(E44,UQ_START,1),""))</f>
        <v/>
      </c>
      <c r="Z44" s="0" t="str">
        <f aca="false">IF(Y44="","",E44-INDEX(UQ_START,Y44)+1)</f>
        <v/>
      </c>
      <c r="AA44" s="0" t="str">
        <f aca="false">IF(AND(X44&lt;&gt;"",X44&gt;E44,OR(CAL="ميلادي",Y44&lt;&gt;"")),INT((X44-E44)/IF(CAL="هجري",355,366)),"")</f>
        <v/>
      </c>
      <c r="AB44" s="0" t="str">
        <f aca="false">IF(AA44="","",IFERROR(AA44+IF(IF(CAL="هجري",(INDEX(UQ_START,Y44+12*(AA44+1))+MIN(Z44,INDEX(UQ_LEN,Y44+12*(AA44+1)))-1),DATE(YEAR(E44)+(AA44+1),MONTH(E44),MIN(DAY(E44),DAY(EOMONTH(DATE(YEAR(E44)+(AA44+1),MONTH(E44),1),0)))))&lt;=X44,1,0),""))</f>
        <v/>
      </c>
      <c r="AC44" s="0" t="str">
        <f aca="false">IF(AB44="","",IFERROR(IF(CAL="هجري",(INDEX(UQ_START,Y44+12*(AB44))+MIN(Z44,INDEX(UQ_LEN,Y44+12*(AB44)))-1),DATE(YEAR(E44)+(AB44),MONTH(E44),MIN(DAY(E44),DAY(EOMONTH(DATE(YEAR(E44)+(AB44),MONTH(E44),1),0))))),""))</f>
        <v/>
      </c>
      <c r="AD44" s="0" t="str">
        <f aca="false">IF(AB44="","",IFERROR(IF(CAL="هجري",(INDEX(UQ_START,Y44+12*(AB44+1))+MIN(Z44,INDEX(UQ_LEN,Y44+12*(AB44+1)))-1),DATE(YEAR(E44)+(AB44+1),MONTH(E44),MIN(DAY(E44),DAY(EOMONTH(DATE(YEAR(E44)+(AB44+1),MONTH(E44),1),0))))),""))</f>
        <v/>
      </c>
      <c r="AE44" s="0" t="str">
        <f aca="false">IF(F44="","full",IFERROR(VLOOKUP(K44,L_ENDTAB,2,0),"full"))</f>
        <v>full</v>
      </c>
    </row>
    <row r="45" customFormat="false" ht="15" hidden="false" customHeight="false" outlineLevel="0" collapsed="false">
      <c r="A45" s="19" t="str">
        <f aca="false">IF(B45="","",ROW()-7)</f>
        <v/>
      </c>
      <c r="B45" s="6"/>
      <c r="C45" s="6"/>
      <c r="D45" s="6"/>
      <c r="E45" s="7"/>
      <c r="F45" s="7"/>
      <c r="G45" s="20"/>
      <c r="H45" s="20"/>
      <c r="I45" s="20"/>
      <c r="J45" s="6"/>
      <c r="K45" s="6"/>
      <c r="L45" s="21"/>
      <c r="M45" s="21"/>
      <c r="N45" s="15" t="str">
        <f aca="false">IF(B45="","",IF(F45="","على رأس العمل","انتهت خدمته"))</f>
        <v/>
      </c>
      <c r="O45" s="26" t="str">
        <f aca="false">IF(B45="","",N(G45)+N(H45)+N(I45))</f>
        <v/>
      </c>
      <c r="P45" s="27" t="str">
        <f aca="false">IF(B45="","",IF(F45="",AS_OF,F45))</f>
        <v/>
      </c>
      <c r="Q45" s="28" t="str">
        <f aca="false">IF(OR(AC45="",AD45=""),"",AB45+(X45-AC45)/(AD45-AC45))</f>
        <v/>
      </c>
      <c r="R45" s="26" t="str">
        <f aca="false">IF(Q45="","",O45/2*MIN(Q45,5)+O45*MAX(Q45-5,0))</f>
        <v/>
      </c>
      <c r="S45" s="26" t="str">
        <f aca="false">IF(Q45="","",IF(J45="لبعض الوقت","خارج النطاق",IF(J45="عمل مرن",0,R45)))</f>
        <v/>
      </c>
      <c r="T45" s="26" t="str">
        <f aca="false">IF(Q45="","",IF(J45="لبعض الوقت","خارج النطاق",IF(J45="عمل مرن",0,R45*IF(Q45&lt;2,0,IF(Q45&lt;=5,1/3,IF(Q45&lt;10,2/3,1))))))</f>
        <v/>
      </c>
      <c r="U45" s="26" t="str">
        <f aca="false">IF(F45="","",IF(Q45="","",IF(J45="لبعض الوقت","خارج النطاق",IF(J45="عمل مرن",0,R45*IF(AE45="none",0,IF(AE45="resign",IF(Q45&lt;2,0,IF(Q45&lt;=5,1/3,IF(Q45&lt;10,2/3,1))),1))))))</f>
        <v/>
      </c>
      <c r="V45" s="26" t="n">
        <f aca="false">IF(OR(OR(E45="",P45="",N(O45)&lt;=0),N(M45)&lt;=0),0,IF(J45="عمل مرن",0,N(M45)*O45/30))</f>
        <v>0</v>
      </c>
      <c r="W45" s="29" t="str">
        <f aca="false">IF(Q45="","",IF(F45="",N(S45),N(U45))+V45)</f>
        <v/>
      </c>
      <c r="X45" s="0" t="str">
        <f aca="false">IF(OR(E45="",P45="",N(O45)&lt;=0),"",P45+1-N(L45))</f>
        <v/>
      </c>
      <c r="Y45" s="0" t="str">
        <f aca="false">IF(OR(E45="",P45="",N(O45)&lt;=0),"",IFERROR(MATCH(E45,UQ_START,1),""))</f>
        <v/>
      </c>
      <c r="Z45" s="0" t="str">
        <f aca="false">IF(Y45="","",E45-INDEX(UQ_START,Y45)+1)</f>
        <v/>
      </c>
      <c r="AA45" s="0" t="str">
        <f aca="false">IF(AND(X45&lt;&gt;"",X45&gt;E45,OR(CAL="ميلادي",Y45&lt;&gt;"")),INT((X45-E45)/IF(CAL="هجري",355,366)),"")</f>
        <v/>
      </c>
      <c r="AB45" s="0" t="str">
        <f aca="false">IF(AA45="","",IFERROR(AA45+IF(IF(CAL="هجري",(INDEX(UQ_START,Y45+12*(AA45+1))+MIN(Z45,INDEX(UQ_LEN,Y45+12*(AA45+1)))-1),DATE(YEAR(E45)+(AA45+1),MONTH(E45),MIN(DAY(E45),DAY(EOMONTH(DATE(YEAR(E45)+(AA45+1),MONTH(E45),1),0)))))&lt;=X45,1,0),""))</f>
        <v/>
      </c>
      <c r="AC45" s="0" t="str">
        <f aca="false">IF(AB45="","",IFERROR(IF(CAL="هجري",(INDEX(UQ_START,Y45+12*(AB45))+MIN(Z45,INDEX(UQ_LEN,Y45+12*(AB45)))-1),DATE(YEAR(E45)+(AB45),MONTH(E45),MIN(DAY(E45),DAY(EOMONTH(DATE(YEAR(E45)+(AB45),MONTH(E45),1),0))))),""))</f>
        <v/>
      </c>
      <c r="AD45" s="0" t="str">
        <f aca="false">IF(AB45="","",IFERROR(IF(CAL="هجري",(INDEX(UQ_START,Y45+12*(AB45+1))+MIN(Z45,INDEX(UQ_LEN,Y45+12*(AB45+1)))-1),DATE(YEAR(E45)+(AB45+1),MONTH(E45),MIN(DAY(E45),DAY(EOMONTH(DATE(YEAR(E45)+(AB45+1),MONTH(E45),1),0))))),""))</f>
        <v/>
      </c>
      <c r="AE45" s="0" t="str">
        <f aca="false">IF(F45="","full",IFERROR(VLOOKUP(K45,L_ENDTAB,2,0),"full"))</f>
        <v>full</v>
      </c>
    </row>
    <row r="46" customFormat="false" ht="15" hidden="false" customHeight="false" outlineLevel="0" collapsed="false">
      <c r="A46" s="19" t="str">
        <f aca="false">IF(B46="","",ROW()-7)</f>
        <v/>
      </c>
      <c r="B46" s="6"/>
      <c r="C46" s="6"/>
      <c r="D46" s="6"/>
      <c r="E46" s="7"/>
      <c r="F46" s="7"/>
      <c r="G46" s="20"/>
      <c r="H46" s="20"/>
      <c r="I46" s="20"/>
      <c r="J46" s="6"/>
      <c r="K46" s="6"/>
      <c r="L46" s="21"/>
      <c r="M46" s="21"/>
      <c r="N46" s="15" t="str">
        <f aca="false">IF(B46="","",IF(F46="","على رأس العمل","انتهت خدمته"))</f>
        <v/>
      </c>
      <c r="O46" s="16" t="str">
        <f aca="false">IF(B46="","",N(G46)+N(H46)+N(I46))</f>
        <v/>
      </c>
      <c r="P46" s="22" t="str">
        <f aca="false">IF(B46="","",IF(F46="",AS_OF,F46))</f>
        <v/>
      </c>
      <c r="Q46" s="23" t="str">
        <f aca="false">IF(OR(AC46="",AD46=""),"",AB46+(X46-AC46)/(AD46-AC46))</f>
        <v/>
      </c>
      <c r="R46" s="16" t="str">
        <f aca="false">IF(Q46="","",O46/2*MIN(Q46,5)+O46*MAX(Q46-5,0))</f>
        <v/>
      </c>
      <c r="S46" s="16" t="str">
        <f aca="false">IF(Q46="","",IF(J46="لبعض الوقت","خارج النطاق",IF(J46="عمل مرن",0,R46)))</f>
        <v/>
      </c>
      <c r="T46" s="16" t="str">
        <f aca="false">IF(Q46="","",IF(J46="لبعض الوقت","خارج النطاق",IF(J46="عمل مرن",0,R46*IF(Q46&lt;2,0,IF(Q46&lt;=5,1/3,IF(Q46&lt;10,2/3,1))))))</f>
        <v/>
      </c>
      <c r="U46" s="16" t="str">
        <f aca="false">IF(F46="","",IF(Q46="","",IF(J46="لبعض الوقت","خارج النطاق",IF(J46="عمل مرن",0,R46*IF(AE46="none",0,IF(AE46="resign",IF(Q46&lt;2,0,IF(Q46&lt;=5,1/3,IF(Q46&lt;10,2/3,1))),1))))))</f>
        <v/>
      </c>
      <c r="V46" s="16" t="n">
        <f aca="false">IF(OR(OR(E46="",P46="",N(O46)&lt;=0),N(M46)&lt;=0),0,IF(J46="عمل مرن",0,N(M46)*O46/30))</f>
        <v>0</v>
      </c>
      <c r="W46" s="13" t="str">
        <f aca="false">IF(Q46="","",IF(F46="",N(S46),N(U46))+V46)</f>
        <v/>
      </c>
      <c r="X46" s="0" t="str">
        <f aca="false">IF(OR(E46="",P46="",N(O46)&lt;=0),"",P46+1-N(L46))</f>
        <v/>
      </c>
      <c r="Y46" s="0" t="str">
        <f aca="false">IF(OR(E46="",P46="",N(O46)&lt;=0),"",IFERROR(MATCH(E46,UQ_START,1),""))</f>
        <v/>
      </c>
      <c r="Z46" s="0" t="str">
        <f aca="false">IF(Y46="","",E46-INDEX(UQ_START,Y46)+1)</f>
        <v/>
      </c>
      <c r="AA46" s="0" t="str">
        <f aca="false">IF(AND(X46&lt;&gt;"",X46&gt;E46,OR(CAL="ميلادي",Y46&lt;&gt;"")),INT((X46-E46)/IF(CAL="هجري",355,366)),"")</f>
        <v/>
      </c>
      <c r="AB46" s="0" t="str">
        <f aca="false">IF(AA46="","",IFERROR(AA46+IF(IF(CAL="هجري",(INDEX(UQ_START,Y46+12*(AA46+1))+MIN(Z46,INDEX(UQ_LEN,Y46+12*(AA46+1)))-1),DATE(YEAR(E46)+(AA46+1),MONTH(E46),MIN(DAY(E46),DAY(EOMONTH(DATE(YEAR(E46)+(AA46+1),MONTH(E46),1),0)))))&lt;=X46,1,0),""))</f>
        <v/>
      </c>
      <c r="AC46" s="0" t="str">
        <f aca="false">IF(AB46="","",IFERROR(IF(CAL="هجري",(INDEX(UQ_START,Y46+12*(AB46))+MIN(Z46,INDEX(UQ_LEN,Y46+12*(AB46)))-1),DATE(YEAR(E46)+(AB46),MONTH(E46),MIN(DAY(E46),DAY(EOMONTH(DATE(YEAR(E46)+(AB46),MONTH(E46),1),0))))),""))</f>
        <v/>
      </c>
      <c r="AD46" s="0" t="str">
        <f aca="false">IF(AB46="","",IFERROR(IF(CAL="هجري",(INDEX(UQ_START,Y46+12*(AB46+1))+MIN(Z46,INDEX(UQ_LEN,Y46+12*(AB46+1)))-1),DATE(YEAR(E46)+(AB46+1),MONTH(E46),MIN(DAY(E46),DAY(EOMONTH(DATE(YEAR(E46)+(AB46+1),MONTH(E46),1),0))))),""))</f>
        <v/>
      </c>
      <c r="AE46" s="0" t="str">
        <f aca="false">IF(F46="","full",IFERROR(VLOOKUP(K46,L_ENDTAB,2,0),"full"))</f>
        <v>full</v>
      </c>
    </row>
    <row r="47" customFormat="false" ht="15" hidden="false" customHeight="false" outlineLevel="0" collapsed="false">
      <c r="A47" s="19" t="str">
        <f aca="false">IF(B47="","",ROW()-7)</f>
        <v/>
      </c>
      <c r="B47" s="6"/>
      <c r="C47" s="6"/>
      <c r="D47" s="6"/>
      <c r="E47" s="7"/>
      <c r="F47" s="7"/>
      <c r="G47" s="20"/>
      <c r="H47" s="20"/>
      <c r="I47" s="20"/>
      <c r="J47" s="6"/>
      <c r="K47" s="6"/>
      <c r="L47" s="21"/>
      <c r="M47" s="21"/>
      <c r="N47" s="15" t="str">
        <f aca="false">IF(B47="","",IF(F47="","على رأس العمل","انتهت خدمته"))</f>
        <v/>
      </c>
      <c r="O47" s="26" t="str">
        <f aca="false">IF(B47="","",N(G47)+N(H47)+N(I47))</f>
        <v/>
      </c>
      <c r="P47" s="27" t="str">
        <f aca="false">IF(B47="","",IF(F47="",AS_OF,F47))</f>
        <v/>
      </c>
      <c r="Q47" s="28" t="str">
        <f aca="false">IF(OR(AC47="",AD47=""),"",AB47+(X47-AC47)/(AD47-AC47))</f>
        <v/>
      </c>
      <c r="R47" s="26" t="str">
        <f aca="false">IF(Q47="","",O47/2*MIN(Q47,5)+O47*MAX(Q47-5,0))</f>
        <v/>
      </c>
      <c r="S47" s="26" t="str">
        <f aca="false">IF(Q47="","",IF(J47="لبعض الوقت","خارج النطاق",IF(J47="عمل مرن",0,R47)))</f>
        <v/>
      </c>
      <c r="T47" s="26" t="str">
        <f aca="false">IF(Q47="","",IF(J47="لبعض الوقت","خارج النطاق",IF(J47="عمل مرن",0,R47*IF(Q47&lt;2,0,IF(Q47&lt;=5,1/3,IF(Q47&lt;10,2/3,1))))))</f>
        <v/>
      </c>
      <c r="U47" s="26" t="str">
        <f aca="false">IF(F47="","",IF(Q47="","",IF(J47="لبعض الوقت","خارج النطاق",IF(J47="عمل مرن",0,R47*IF(AE47="none",0,IF(AE47="resign",IF(Q47&lt;2,0,IF(Q47&lt;=5,1/3,IF(Q47&lt;10,2/3,1))),1))))))</f>
        <v/>
      </c>
      <c r="V47" s="26" t="n">
        <f aca="false">IF(OR(OR(E47="",P47="",N(O47)&lt;=0),N(M47)&lt;=0),0,IF(J47="عمل مرن",0,N(M47)*O47/30))</f>
        <v>0</v>
      </c>
      <c r="W47" s="29" t="str">
        <f aca="false">IF(Q47="","",IF(F47="",N(S47),N(U47))+V47)</f>
        <v/>
      </c>
      <c r="X47" s="0" t="str">
        <f aca="false">IF(OR(E47="",P47="",N(O47)&lt;=0),"",P47+1-N(L47))</f>
        <v/>
      </c>
      <c r="Y47" s="0" t="str">
        <f aca="false">IF(OR(E47="",P47="",N(O47)&lt;=0),"",IFERROR(MATCH(E47,UQ_START,1),""))</f>
        <v/>
      </c>
      <c r="Z47" s="0" t="str">
        <f aca="false">IF(Y47="","",E47-INDEX(UQ_START,Y47)+1)</f>
        <v/>
      </c>
      <c r="AA47" s="0" t="str">
        <f aca="false">IF(AND(X47&lt;&gt;"",X47&gt;E47,OR(CAL="ميلادي",Y47&lt;&gt;"")),INT((X47-E47)/IF(CAL="هجري",355,366)),"")</f>
        <v/>
      </c>
      <c r="AB47" s="0" t="str">
        <f aca="false">IF(AA47="","",IFERROR(AA47+IF(IF(CAL="هجري",(INDEX(UQ_START,Y47+12*(AA47+1))+MIN(Z47,INDEX(UQ_LEN,Y47+12*(AA47+1)))-1),DATE(YEAR(E47)+(AA47+1),MONTH(E47),MIN(DAY(E47),DAY(EOMONTH(DATE(YEAR(E47)+(AA47+1),MONTH(E47),1),0)))))&lt;=X47,1,0),""))</f>
        <v/>
      </c>
      <c r="AC47" s="0" t="str">
        <f aca="false">IF(AB47="","",IFERROR(IF(CAL="هجري",(INDEX(UQ_START,Y47+12*(AB47))+MIN(Z47,INDEX(UQ_LEN,Y47+12*(AB47)))-1),DATE(YEAR(E47)+(AB47),MONTH(E47),MIN(DAY(E47),DAY(EOMONTH(DATE(YEAR(E47)+(AB47),MONTH(E47),1),0))))),""))</f>
        <v/>
      </c>
      <c r="AD47" s="0" t="str">
        <f aca="false">IF(AB47="","",IFERROR(IF(CAL="هجري",(INDEX(UQ_START,Y47+12*(AB47+1))+MIN(Z47,INDEX(UQ_LEN,Y47+12*(AB47+1)))-1),DATE(YEAR(E47)+(AB47+1),MONTH(E47),MIN(DAY(E47),DAY(EOMONTH(DATE(YEAR(E47)+(AB47+1),MONTH(E47),1),0))))),""))</f>
        <v/>
      </c>
      <c r="AE47" s="0" t="str">
        <f aca="false">IF(F47="","full",IFERROR(VLOOKUP(K47,L_ENDTAB,2,0),"full"))</f>
        <v>full</v>
      </c>
    </row>
    <row r="48" customFormat="false" ht="15" hidden="false" customHeight="false" outlineLevel="0" collapsed="false">
      <c r="A48" s="19" t="str">
        <f aca="false">IF(B48="","",ROW()-7)</f>
        <v/>
      </c>
      <c r="B48" s="6"/>
      <c r="C48" s="6"/>
      <c r="D48" s="6"/>
      <c r="E48" s="7"/>
      <c r="F48" s="7"/>
      <c r="G48" s="20"/>
      <c r="H48" s="20"/>
      <c r="I48" s="20"/>
      <c r="J48" s="6"/>
      <c r="K48" s="6"/>
      <c r="L48" s="21"/>
      <c r="M48" s="21"/>
      <c r="N48" s="15" t="str">
        <f aca="false">IF(B48="","",IF(F48="","على رأس العمل","انتهت خدمته"))</f>
        <v/>
      </c>
      <c r="O48" s="16" t="str">
        <f aca="false">IF(B48="","",N(G48)+N(H48)+N(I48))</f>
        <v/>
      </c>
      <c r="P48" s="22" t="str">
        <f aca="false">IF(B48="","",IF(F48="",AS_OF,F48))</f>
        <v/>
      </c>
      <c r="Q48" s="23" t="str">
        <f aca="false">IF(OR(AC48="",AD48=""),"",AB48+(X48-AC48)/(AD48-AC48))</f>
        <v/>
      </c>
      <c r="R48" s="16" t="str">
        <f aca="false">IF(Q48="","",O48/2*MIN(Q48,5)+O48*MAX(Q48-5,0))</f>
        <v/>
      </c>
      <c r="S48" s="16" t="str">
        <f aca="false">IF(Q48="","",IF(J48="لبعض الوقت","خارج النطاق",IF(J48="عمل مرن",0,R48)))</f>
        <v/>
      </c>
      <c r="T48" s="16" t="str">
        <f aca="false">IF(Q48="","",IF(J48="لبعض الوقت","خارج النطاق",IF(J48="عمل مرن",0,R48*IF(Q48&lt;2,0,IF(Q48&lt;=5,1/3,IF(Q48&lt;10,2/3,1))))))</f>
        <v/>
      </c>
      <c r="U48" s="16" t="str">
        <f aca="false">IF(F48="","",IF(Q48="","",IF(J48="لبعض الوقت","خارج النطاق",IF(J48="عمل مرن",0,R48*IF(AE48="none",0,IF(AE48="resign",IF(Q48&lt;2,0,IF(Q48&lt;=5,1/3,IF(Q48&lt;10,2/3,1))),1))))))</f>
        <v/>
      </c>
      <c r="V48" s="16" t="n">
        <f aca="false">IF(OR(OR(E48="",P48="",N(O48)&lt;=0),N(M48)&lt;=0),0,IF(J48="عمل مرن",0,N(M48)*O48/30))</f>
        <v>0</v>
      </c>
      <c r="W48" s="13" t="str">
        <f aca="false">IF(Q48="","",IF(F48="",N(S48),N(U48))+V48)</f>
        <v/>
      </c>
      <c r="X48" s="0" t="str">
        <f aca="false">IF(OR(E48="",P48="",N(O48)&lt;=0),"",P48+1-N(L48))</f>
        <v/>
      </c>
      <c r="Y48" s="0" t="str">
        <f aca="false">IF(OR(E48="",P48="",N(O48)&lt;=0),"",IFERROR(MATCH(E48,UQ_START,1),""))</f>
        <v/>
      </c>
      <c r="Z48" s="0" t="str">
        <f aca="false">IF(Y48="","",E48-INDEX(UQ_START,Y48)+1)</f>
        <v/>
      </c>
      <c r="AA48" s="0" t="str">
        <f aca="false">IF(AND(X48&lt;&gt;"",X48&gt;E48,OR(CAL="ميلادي",Y48&lt;&gt;"")),INT((X48-E48)/IF(CAL="هجري",355,366)),"")</f>
        <v/>
      </c>
      <c r="AB48" s="0" t="str">
        <f aca="false">IF(AA48="","",IFERROR(AA48+IF(IF(CAL="هجري",(INDEX(UQ_START,Y48+12*(AA48+1))+MIN(Z48,INDEX(UQ_LEN,Y48+12*(AA48+1)))-1),DATE(YEAR(E48)+(AA48+1),MONTH(E48),MIN(DAY(E48),DAY(EOMONTH(DATE(YEAR(E48)+(AA48+1),MONTH(E48),1),0)))))&lt;=X48,1,0),""))</f>
        <v/>
      </c>
      <c r="AC48" s="0" t="str">
        <f aca="false">IF(AB48="","",IFERROR(IF(CAL="هجري",(INDEX(UQ_START,Y48+12*(AB48))+MIN(Z48,INDEX(UQ_LEN,Y48+12*(AB48)))-1),DATE(YEAR(E48)+(AB48),MONTH(E48),MIN(DAY(E48),DAY(EOMONTH(DATE(YEAR(E48)+(AB48),MONTH(E48),1),0))))),""))</f>
        <v/>
      </c>
      <c r="AD48" s="0" t="str">
        <f aca="false">IF(AB48="","",IFERROR(IF(CAL="هجري",(INDEX(UQ_START,Y48+12*(AB48+1))+MIN(Z48,INDEX(UQ_LEN,Y48+12*(AB48+1)))-1),DATE(YEAR(E48)+(AB48+1),MONTH(E48),MIN(DAY(E48),DAY(EOMONTH(DATE(YEAR(E48)+(AB48+1),MONTH(E48),1),0))))),""))</f>
        <v/>
      </c>
      <c r="AE48" s="0" t="str">
        <f aca="false">IF(F48="","full",IFERROR(VLOOKUP(K48,L_ENDTAB,2,0),"full"))</f>
        <v>full</v>
      </c>
    </row>
    <row r="49" customFormat="false" ht="15" hidden="false" customHeight="false" outlineLevel="0" collapsed="false">
      <c r="A49" s="19" t="str">
        <f aca="false">IF(B49="","",ROW()-7)</f>
        <v/>
      </c>
      <c r="B49" s="6"/>
      <c r="C49" s="6"/>
      <c r="D49" s="6"/>
      <c r="E49" s="7"/>
      <c r="F49" s="7"/>
      <c r="G49" s="20"/>
      <c r="H49" s="20"/>
      <c r="I49" s="20"/>
      <c r="J49" s="6"/>
      <c r="K49" s="6"/>
      <c r="L49" s="21"/>
      <c r="M49" s="21"/>
      <c r="N49" s="15" t="str">
        <f aca="false">IF(B49="","",IF(F49="","على رأس العمل","انتهت خدمته"))</f>
        <v/>
      </c>
      <c r="O49" s="26" t="str">
        <f aca="false">IF(B49="","",N(G49)+N(H49)+N(I49))</f>
        <v/>
      </c>
      <c r="P49" s="27" t="str">
        <f aca="false">IF(B49="","",IF(F49="",AS_OF,F49))</f>
        <v/>
      </c>
      <c r="Q49" s="28" t="str">
        <f aca="false">IF(OR(AC49="",AD49=""),"",AB49+(X49-AC49)/(AD49-AC49))</f>
        <v/>
      </c>
      <c r="R49" s="26" t="str">
        <f aca="false">IF(Q49="","",O49/2*MIN(Q49,5)+O49*MAX(Q49-5,0))</f>
        <v/>
      </c>
      <c r="S49" s="26" t="str">
        <f aca="false">IF(Q49="","",IF(J49="لبعض الوقت","خارج النطاق",IF(J49="عمل مرن",0,R49)))</f>
        <v/>
      </c>
      <c r="T49" s="26" t="str">
        <f aca="false">IF(Q49="","",IF(J49="لبعض الوقت","خارج النطاق",IF(J49="عمل مرن",0,R49*IF(Q49&lt;2,0,IF(Q49&lt;=5,1/3,IF(Q49&lt;10,2/3,1))))))</f>
        <v/>
      </c>
      <c r="U49" s="26" t="str">
        <f aca="false">IF(F49="","",IF(Q49="","",IF(J49="لبعض الوقت","خارج النطاق",IF(J49="عمل مرن",0,R49*IF(AE49="none",0,IF(AE49="resign",IF(Q49&lt;2,0,IF(Q49&lt;=5,1/3,IF(Q49&lt;10,2/3,1))),1))))))</f>
        <v/>
      </c>
      <c r="V49" s="26" t="n">
        <f aca="false">IF(OR(OR(E49="",P49="",N(O49)&lt;=0),N(M49)&lt;=0),0,IF(J49="عمل مرن",0,N(M49)*O49/30))</f>
        <v>0</v>
      </c>
      <c r="W49" s="29" t="str">
        <f aca="false">IF(Q49="","",IF(F49="",N(S49),N(U49))+V49)</f>
        <v/>
      </c>
      <c r="X49" s="0" t="str">
        <f aca="false">IF(OR(E49="",P49="",N(O49)&lt;=0),"",P49+1-N(L49))</f>
        <v/>
      </c>
      <c r="Y49" s="0" t="str">
        <f aca="false">IF(OR(E49="",P49="",N(O49)&lt;=0),"",IFERROR(MATCH(E49,UQ_START,1),""))</f>
        <v/>
      </c>
      <c r="Z49" s="0" t="str">
        <f aca="false">IF(Y49="","",E49-INDEX(UQ_START,Y49)+1)</f>
        <v/>
      </c>
      <c r="AA49" s="0" t="str">
        <f aca="false">IF(AND(X49&lt;&gt;"",X49&gt;E49,OR(CAL="ميلادي",Y49&lt;&gt;"")),INT((X49-E49)/IF(CAL="هجري",355,366)),"")</f>
        <v/>
      </c>
      <c r="AB49" s="0" t="str">
        <f aca="false">IF(AA49="","",IFERROR(AA49+IF(IF(CAL="هجري",(INDEX(UQ_START,Y49+12*(AA49+1))+MIN(Z49,INDEX(UQ_LEN,Y49+12*(AA49+1)))-1),DATE(YEAR(E49)+(AA49+1),MONTH(E49),MIN(DAY(E49),DAY(EOMONTH(DATE(YEAR(E49)+(AA49+1),MONTH(E49),1),0)))))&lt;=X49,1,0),""))</f>
        <v/>
      </c>
      <c r="AC49" s="0" t="str">
        <f aca="false">IF(AB49="","",IFERROR(IF(CAL="هجري",(INDEX(UQ_START,Y49+12*(AB49))+MIN(Z49,INDEX(UQ_LEN,Y49+12*(AB49)))-1),DATE(YEAR(E49)+(AB49),MONTH(E49),MIN(DAY(E49),DAY(EOMONTH(DATE(YEAR(E49)+(AB49),MONTH(E49),1),0))))),""))</f>
        <v/>
      </c>
      <c r="AD49" s="0" t="str">
        <f aca="false">IF(AB49="","",IFERROR(IF(CAL="هجري",(INDEX(UQ_START,Y49+12*(AB49+1))+MIN(Z49,INDEX(UQ_LEN,Y49+12*(AB49+1)))-1),DATE(YEAR(E49)+(AB49+1),MONTH(E49),MIN(DAY(E49),DAY(EOMONTH(DATE(YEAR(E49)+(AB49+1),MONTH(E49),1),0))))),""))</f>
        <v/>
      </c>
      <c r="AE49" s="0" t="str">
        <f aca="false">IF(F49="","full",IFERROR(VLOOKUP(K49,L_ENDTAB,2,0),"full"))</f>
        <v>full</v>
      </c>
    </row>
    <row r="50" customFormat="false" ht="15" hidden="false" customHeight="false" outlineLevel="0" collapsed="false">
      <c r="A50" s="19" t="str">
        <f aca="false">IF(B50="","",ROW()-7)</f>
        <v/>
      </c>
      <c r="B50" s="6"/>
      <c r="C50" s="6"/>
      <c r="D50" s="6"/>
      <c r="E50" s="7"/>
      <c r="F50" s="7"/>
      <c r="G50" s="20"/>
      <c r="H50" s="20"/>
      <c r="I50" s="20"/>
      <c r="J50" s="6"/>
      <c r="K50" s="6"/>
      <c r="L50" s="21"/>
      <c r="M50" s="21"/>
      <c r="N50" s="15" t="str">
        <f aca="false">IF(B50="","",IF(F50="","على رأس العمل","انتهت خدمته"))</f>
        <v/>
      </c>
      <c r="O50" s="16" t="str">
        <f aca="false">IF(B50="","",N(G50)+N(H50)+N(I50))</f>
        <v/>
      </c>
      <c r="P50" s="22" t="str">
        <f aca="false">IF(B50="","",IF(F50="",AS_OF,F50))</f>
        <v/>
      </c>
      <c r="Q50" s="23" t="str">
        <f aca="false">IF(OR(AC50="",AD50=""),"",AB50+(X50-AC50)/(AD50-AC50))</f>
        <v/>
      </c>
      <c r="R50" s="16" t="str">
        <f aca="false">IF(Q50="","",O50/2*MIN(Q50,5)+O50*MAX(Q50-5,0))</f>
        <v/>
      </c>
      <c r="S50" s="16" t="str">
        <f aca="false">IF(Q50="","",IF(J50="لبعض الوقت","خارج النطاق",IF(J50="عمل مرن",0,R50)))</f>
        <v/>
      </c>
      <c r="T50" s="16" t="str">
        <f aca="false">IF(Q50="","",IF(J50="لبعض الوقت","خارج النطاق",IF(J50="عمل مرن",0,R50*IF(Q50&lt;2,0,IF(Q50&lt;=5,1/3,IF(Q50&lt;10,2/3,1))))))</f>
        <v/>
      </c>
      <c r="U50" s="16" t="str">
        <f aca="false">IF(F50="","",IF(Q50="","",IF(J50="لبعض الوقت","خارج النطاق",IF(J50="عمل مرن",0,R50*IF(AE50="none",0,IF(AE50="resign",IF(Q50&lt;2,0,IF(Q50&lt;=5,1/3,IF(Q50&lt;10,2/3,1))),1))))))</f>
        <v/>
      </c>
      <c r="V50" s="16" t="n">
        <f aca="false">IF(OR(OR(E50="",P50="",N(O50)&lt;=0),N(M50)&lt;=0),0,IF(J50="عمل مرن",0,N(M50)*O50/30))</f>
        <v>0</v>
      </c>
      <c r="W50" s="13" t="str">
        <f aca="false">IF(Q50="","",IF(F50="",N(S50),N(U50))+V50)</f>
        <v/>
      </c>
      <c r="X50" s="0" t="str">
        <f aca="false">IF(OR(E50="",P50="",N(O50)&lt;=0),"",P50+1-N(L50))</f>
        <v/>
      </c>
      <c r="Y50" s="0" t="str">
        <f aca="false">IF(OR(E50="",P50="",N(O50)&lt;=0),"",IFERROR(MATCH(E50,UQ_START,1),""))</f>
        <v/>
      </c>
      <c r="Z50" s="0" t="str">
        <f aca="false">IF(Y50="","",E50-INDEX(UQ_START,Y50)+1)</f>
        <v/>
      </c>
      <c r="AA50" s="0" t="str">
        <f aca="false">IF(AND(X50&lt;&gt;"",X50&gt;E50,OR(CAL="ميلادي",Y50&lt;&gt;"")),INT((X50-E50)/IF(CAL="هجري",355,366)),"")</f>
        <v/>
      </c>
      <c r="AB50" s="0" t="str">
        <f aca="false">IF(AA50="","",IFERROR(AA50+IF(IF(CAL="هجري",(INDEX(UQ_START,Y50+12*(AA50+1))+MIN(Z50,INDEX(UQ_LEN,Y50+12*(AA50+1)))-1),DATE(YEAR(E50)+(AA50+1),MONTH(E50),MIN(DAY(E50),DAY(EOMONTH(DATE(YEAR(E50)+(AA50+1),MONTH(E50),1),0)))))&lt;=X50,1,0),""))</f>
        <v/>
      </c>
      <c r="AC50" s="0" t="str">
        <f aca="false">IF(AB50="","",IFERROR(IF(CAL="هجري",(INDEX(UQ_START,Y50+12*(AB50))+MIN(Z50,INDEX(UQ_LEN,Y50+12*(AB50)))-1),DATE(YEAR(E50)+(AB50),MONTH(E50),MIN(DAY(E50),DAY(EOMONTH(DATE(YEAR(E50)+(AB50),MONTH(E50),1),0))))),""))</f>
        <v/>
      </c>
      <c r="AD50" s="0" t="str">
        <f aca="false">IF(AB50="","",IFERROR(IF(CAL="هجري",(INDEX(UQ_START,Y50+12*(AB50+1))+MIN(Z50,INDEX(UQ_LEN,Y50+12*(AB50+1)))-1),DATE(YEAR(E50)+(AB50+1),MONTH(E50),MIN(DAY(E50),DAY(EOMONTH(DATE(YEAR(E50)+(AB50+1),MONTH(E50),1),0))))),""))</f>
        <v/>
      </c>
      <c r="AE50" s="0" t="str">
        <f aca="false">IF(F50="","full",IFERROR(VLOOKUP(K50,L_ENDTAB,2,0),"full"))</f>
        <v>full</v>
      </c>
    </row>
    <row r="51" customFormat="false" ht="15" hidden="false" customHeight="false" outlineLevel="0" collapsed="false">
      <c r="A51" s="19" t="str">
        <f aca="false">IF(B51="","",ROW()-7)</f>
        <v/>
      </c>
      <c r="B51" s="6"/>
      <c r="C51" s="6"/>
      <c r="D51" s="6"/>
      <c r="E51" s="7"/>
      <c r="F51" s="7"/>
      <c r="G51" s="20"/>
      <c r="H51" s="20"/>
      <c r="I51" s="20"/>
      <c r="J51" s="6"/>
      <c r="K51" s="6"/>
      <c r="L51" s="21"/>
      <c r="M51" s="21"/>
      <c r="N51" s="15" t="str">
        <f aca="false">IF(B51="","",IF(F51="","على رأس العمل","انتهت خدمته"))</f>
        <v/>
      </c>
      <c r="O51" s="26" t="str">
        <f aca="false">IF(B51="","",N(G51)+N(H51)+N(I51))</f>
        <v/>
      </c>
      <c r="P51" s="27" t="str">
        <f aca="false">IF(B51="","",IF(F51="",AS_OF,F51))</f>
        <v/>
      </c>
      <c r="Q51" s="28" t="str">
        <f aca="false">IF(OR(AC51="",AD51=""),"",AB51+(X51-AC51)/(AD51-AC51))</f>
        <v/>
      </c>
      <c r="R51" s="26" t="str">
        <f aca="false">IF(Q51="","",O51/2*MIN(Q51,5)+O51*MAX(Q51-5,0))</f>
        <v/>
      </c>
      <c r="S51" s="26" t="str">
        <f aca="false">IF(Q51="","",IF(J51="لبعض الوقت","خارج النطاق",IF(J51="عمل مرن",0,R51)))</f>
        <v/>
      </c>
      <c r="T51" s="26" t="str">
        <f aca="false">IF(Q51="","",IF(J51="لبعض الوقت","خارج النطاق",IF(J51="عمل مرن",0,R51*IF(Q51&lt;2,0,IF(Q51&lt;=5,1/3,IF(Q51&lt;10,2/3,1))))))</f>
        <v/>
      </c>
      <c r="U51" s="26" t="str">
        <f aca="false">IF(F51="","",IF(Q51="","",IF(J51="لبعض الوقت","خارج النطاق",IF(J51="عمل مرن",0,R51*IF(AE51="none",0,IF(AE51="resign",IF(Q51&lt;2,0,IF(Q51&lt;=5,1/3,IF(Q51&lt;10,2/3,1))),1))))))</f>
        <v/>
      </c>
      <c r="V51" s="26" t="n">
        <f aca="false">IF(OR(OR(E51="",P51="",N(O51)&lt;=0),N(M51)&lt;=0),0,IF(J51="عمل مرن",0,N(M51)*O51/30))</f>
        <v>0</v>
      </c>
      <c r="W51" s="29" t="str">
        <f aca="false">IF(Q51="","",IF(F51="",N(S51),N(U51))+V51)</f>
        <v/>
      </c>
      <c r="X51" s="0" t="str">
        <f aca="false">IF(OR(E51="",P51="",N(O51)&lt;=0),"",P51+1-N(L51))</f>
        <v/>
      </c>
      <c r="Y51" s="0" t="str">
        <f aca="false">IF(OR(E51="",P51="",N(O51)&lt;=0),"",IFERROR(MATCH(E51,UQ_START,1),""))</f>
        <v/>
      </c>
      <c r="Z51" s="0" t="str">
        <f aca="false">IF(Y51="","",E51-INDEX(UQ_START,Y51)+1)</f>
        <v/>
      </c>
      <c r="AA51" s="0" t="str">
        <f aca="false">IF(AND(X51&lt;&gt;"",X51&gt;E51,OR(CAL="ميلادي",Y51&lt;&gt;"")),INT((X51-E51)/IF(CAL="هجري",355,366)),"")</f>
        <v/>
      </c>
      <c r="AB51" s="0" t="str">
        <f aca="false">IF(AA51="","",IFERROR(AA51+IF(IF(CAL="هجري",(INDEX(UQ_START,Y51+12*(AA51+1))+MIN(Z51,INDEX(UQ_LEN,Y51+12*(AA51+1)))-1),DATE(YEAR(E51)+(AA51+1),MONTH(E51),MIN(DAY(E51),DAY(EOMONTH(DATE(YEAR(E51)+(AA51+1),MONTH(E51),1),0)))))&lt;=X51,1,0),""))</f>
        <v/>
      </c>
      <c r="AC51" s="0" t="str">
        <f aca="false">IF(AB51="","",IFERROR(IF(CAL="هجري",(INDEX(UQ_START,Y51+12*(AB51))+MIN(Z51,INDEX(UQ_LEN,Y51+12*(AB51)))-1),DATE(YEAR(E51)+(AB51),MONTH(E51),MIN(DAY(E51),DAY(EOMONTH(DATE(YEAR(E51)+(AB51),MONTH(E51),1),0))))),""))</f>
        <v/>
      </c>
      <c r="AD51" s="0" t="str">
        <f aca="false">IF(AB51="","",IFERROR(IF(CAL="هجري",(INDEX(UQ_START,Y51+12*(AB51+1))+MIN(Z51,INDEX(UQ_LEN,Y51+12*(AB51+1)))-1),DATE(YEAR(E51)+(AB51+1),MONTH(E51),MIN(DAY(E51),DAY(EOMONTH(DATE(YEAR(E51)+(AB51+1),MONTH(E51),1),0))))),""))</f>
        <v/>
      </c>
      <c r="AE51" s="0" t="str">
        <f aca="false">IF(F51="","full",IFERROR(VLOOKUP(K51,L_ENDTAB,2,0),"full"))</f>
        <v>full</v>
      </c>
    </row>
    <row r="52" customFormat="false" ht="15" hidden="false" customHeight="false" outlineLevel="0" collapsed="false">
      <c r="A52" s="19" t="str">
        <f aca="false">IF(B52="","",ROW()-7)</f>
        <v/>
      </c>
      <c r="B52" s="6"/>
      <c r="C52" s="6"/>
      <c r="D52" s="6"/>
      <c r="E52" s="7"/>
      <c r="F52" s="7"/>
      <c r="G52" s="20"/>
      <c r="H52" s="20"/>
      <c r="I52" s="20"/>
      <c r="J52" s="6"/>
      <c r="K52" s="6"/>
      <c r="L52" s="21"/>
      <c r="M52" s="21"/>
      <c r="N52" s="15" t="str">
        <f aca="false">IF(B52="","",IF(F52="","على رأس العمل","انتهت خدمته"))</f>
        <v/>
      </c>
      <c r="O52" s="16" t="str">
        <f aca="false">IF(B52="","",N(G52)+N(H52)+N(I52))</f>
        <v/>
      </c>
      <c r="P52" s="22" t="str">
        <f aca="false">IF(B52="","",IF(F52="",AS_OF,F52))</f>
        <v/>
      </c>
      <c r="Q52" s="23" t="str">
        <f aca="false">IF(OR(AC52="",AD52=""),"",AB52+(X52-AC52)/(AD52-AC52))</f>
        <v/>
      </c>
      <c r="R52" s="16" t="str">
        <f aca="false">IF(Q52="","",O52/2*MIN(Q52,5)+O52*MAX(Q52-5,0))</f>
        <v/>
      </c>
      <c r="S52" s="16" t="str">
        <f aca="false">IF(Q52="","",IF(J52="لبعض الوقت","خارج النطاق",IF(J52="عمل مرن",0,R52)))</f>
        <v/>
      </c>
      <c r="T52" s="16" t="str">
        <f aca="false">IF(Q52="","",IF(J52="لبعض الوقت","خارج النطاق",IF(J52="عمل مرن",0,R52*IF(Q52&lt;2,0,IF(Q52&lt;=5,1/3,IF(Q52&lt;10,2/3,1))))))</f>
        <v/>
      </c>
      <c r="U52" s="16" t="str">
        <f aca="false">IF(F52="","",IF(Q52="","",IF(J52="لبعض الوقت","خارج النطاق",IF(J52="عمل مرن",0,R52*IF(AE52="none",0,IF(AE52="resign",IF(Q52&lt;2,0,IF(Q52&lt;=5,1/3,IF(Q52&lt;10,2/3,1))),1))))))</f>
        <v/>
      </c>
      <c r="V52" s="16" t="n">
        <f aca="false">IF(OR(OR(E52="",P52="",N(O52)&lt;=0),N(M52)&lt;=0),0,IF(J52="عمل مرن",0,N(M52)*O52/30))</f>
        <v>0</v>
      </c>
      <c r="W52" s="13" t="str">
        <f aca="false">IF(Q52="","",IF(F52="",N(S52),N(U52))+V52)</f>
        <v/>
      </c>
      <c r="X52" s="0" t="str">
        <f aca="false">IF(OR(E52="",P52="",N(O52)&lt;=0),"",P52+1-N(L52))</f>
        <v/>
      </c>
      <c r="Y52" s="0" t="str">
        <f aca="false">IF(OR(E52="",P52="",N(O52)&lt;=0),"",IFERROR(MATCH(E52,UQ_START,1),""))</f>
        <v/>
      </c>
      <c r="Z52" s="0" t="str">
        <f aca="false">IF(Y52="","",E52-INDEX(UQ_START,Y52)+1)</f>
        <v/>
      </c>
      <c r="AA52" s="0" t="str">
        <f aca="false">IF(AND(X52&lt;&gt;"",X52&gt;E52,OR(CAL="ميلادي",Y52&lt;&gt;"")),INT((X52-E52)/IF(CAL="هجري",355,366)),"")</f>
        <v/>
      </c>
      <c r="AB52" s="0" t="str">
        <f aca="false">IF(AA52="","",IFERROR(AA52+IF(IF(CAL="هجري",(INDEX(UQ_START,Y52+12*(AA52+1))+MIN(Z52,INDEX(UQ_LEN,Y52+12*(AA52+1)))-1),DATE(YEAR(E52)+(AA52+1),MONTH(E52),MIN(DAY(E52),DAY(EOMONTH(DATE(YEAR(E52)+(AA52+1),MONTH(E52),1),0)))))&lt;=X52,1,0),""))</f>
        <v/>
      </c>
      <c r="AC52" s="0" t="str">
        <f aca="false">IF(AB52="","",IFERROR(IF(CAL="هجري",(INDEX(UQ_START,Y52+12*(AB52))+MIN(Z52,INDEX(UQ_LEN,Y52+12*(AB52)))-1),DATE(YEAR(E52)+(AB52),MONTH(E52),MIN(DAY(E52),DAY(EOMONTH(DATE(YEAR(E52)+(AB52),MONTH(E52),1),0))))),""))</f>
        <v/>
      </c>
      <c r="AD52" s="0" t="str">
        <f aca="false">IF(AB52="","",IFERROR(IF(CAL="هجري",(INDEX(UQ_START,Y52+12*(AB52+1))+MIN(Z52,INDEX(UQ_LEN,Y52+12*(AB52+1)))-1),DATE(YEAR(E52)+(AB52+1),MONTH(E52),MIN(DAY(E52),DAY(EOMONTH(DATE(YEAR(E52)+(AB52+1),MONTH(E52),1),0))))),""))</f>
        <v/>
      </c>
      <c r="AE52" s="0" t="str">
        <f aca="false">IF(F52="","full",IFERROR(VLOOKUP(K52,L_ENDTAB,2,0),"full"))</f>
        <v>full</v>
      </c>
    </row>
    <row r="53" customFormat="false" ht="15" hidden="false" customHeight="false" outlineLevel="0" collapsed="false">
      <c r="A53" s="19" t="str">
        <f aca="false">IF(B53="","",ROW()-7)</f>
        <v/>
      </c>
      <c r="B53" s="6"/>
      <c r="C53" s="6"/>
      <c r="D53" s="6"/>
      <c r="E53" s="7"/>
      <c r="F53" s="7"/>
      <c r="G53" s="20"/>
      <c r="H53" s="20"/>
      <c r="I53" s="20"/>
      <c r="J53" s="6"/>
      <c r="K53" s="6"/>
      <c r="L53" s="21"/>
      <c r="M53" s="21"/>
      <c r="N53" s="15" t="str">
        <f aca="false">IF(B53="","",IF(F53="","على رأس العمل","انتهت خدمته"))</f>
        <v/>
      </c>
      <c r="O53" s="26" t="str">
        <f aca="false">IF(B53="","",N(G53)+N(H53)+N(I53))</f>
        <v/>
      </c>
      <c r="P53" s="27" t="str">
        <f aca="false">IF(B53="","",IF(F53="",AS_OF,F53))</f>
        <v/>
      </c>
      <c r="Q53" s="28" t="str">
        <f aca="false">IF(OR(AC53="",AD53=""),"",AB53+(X53-AC53)/(AD53-AC53))</f>
        <v/>
      </c>
      <c r="R53" s="26" t="str">
        <f aca="false">IF(Q53="","",O53/2*MIN(Q53,5)+O53*MAX(Q53-5,0))</f>
        <v/>
      </c>
      <c r="S53" s="26" t="str">
        <f aca="false">IF(Q53="","",IF(J53="لبعض الوقت","خارج النطاق",IF(J53="عمل مرن",0,R53)))</f>
        <v/>
      </c>
      <c r="T53" s="26" t="str">
        <f aca="false">IF(Q53="","",IF(J53="لبعض الوقت","خارج النطاق",IF(J53="عمل مرن",0,R53*IF(Q53&lt;2,0,IF(Q53&lt;=5,1/3,IF(Q53&lt;10,2/3,1))))))</f>
        <v/>
      </c>
      <c r="U53" s="26" t="str">
        <f aca="false">IF(F53="","",IF(Q53="","",IF(J53="لبعض الوقت","خارج النطاق",IF(J53="عمل مرن",0,R53*IF(AE53="none",0,IF(AE53="resign",IF(Q53&lt;2,0,IF(Q53&lt;=5,1/3,IF(Q53&lt;10,2/3,1))),1))))))</f>
        <v/>
      </c>
      <c r="V53" s="26" t="n">
        <f aca="false">IF(OR(OR(E53="",P53="",N(O53)&lt;=0),N(M53)&lt;=0),0,IF(J53="عمل مرن",0,N(M53)*O53/30))</f>
        <v>0</v>
      </c>
      <c r="W53" s="29" t="str">
        <f aca="false">IF(Q53="","",IF(F53="",N(S53),N(U53))+V53)</f>
        <v/>
      </c>
      <c r="X53" s="0" t="str">
        <f aca="false">IF(OR(E53="",P53="",N(O53)&lt;=0),"",P53+1-N(L53))</f>
        <v/>
      </c>
      <c r="Y53" s="0" t="str">
        <f aca="false">IF(OR(E53="",P53="",N(O53)&lt;=0),"",IFERROR(MATCH(E53,UQ_START,1),""))</f>
        <v/>
      </c>
      <c r="Z53" s="0" t="str">
        <f aca="false">IF(Y53="","",E53-INDEX(UQ_START,Y53)+1)</f>
        <v/>
      </c>
      <c r="AA53" s="0" t="str">
        <f aca="false">IF(AND(X53&lt;&gt;"",X53&gt;E53,OR(CAL="ميلادي",Y53&lt;&gt;"")),INT((X53-E53)/IF(CAL="هجري",355,366)),"")</f>
        <v/>
      </c>
      <c r="AB53" s="0" t="str">
        <f aca="false">IF(AA53="","",IFERROR(AA53+IF(IF(CAL="هجري",(INDEX(UQ_START,Y53+12*(AA53+1))+MIN(Z53,INDEX(UQ_LEN,Y53+12*(AA53+1)))-1),DATE(YEAR(E53)+(AA53+1),MONTH(E53),MIN(DAY(E53),DAY(EOMONTH(DATE(YEAR(E53)+(AA53+1),MONTH(E53),1),0)))))&lt;=X53,1,0),""))</f>
        <v/>
      </c>
      <c r="AC53" s="0" t="str">
        <f aca="false">IF(AB53="","",IFERROR(IF(CAL="هجري",(INDEX(UQ_START,Y53+12*(AB53))+MIN(Z53,INDEX(UQ_LEN,Y53+12*(AB53)))-1),DATE(YEAR(E53)+(AB53),MONTH(E53),MIN(DAY(E53),DAY(EOMONTH(DATE(YEAR(E53)+(AB53),MONTH(E53),1),0))))),""))</f>
        <v/>
      </c>
      <c r="AD53" s="0" t="str">
        <f aca="false">IF(AB53="","",IFERROR(IF(CAL="هجري",(INDEX(UQ_START,Y53+12*(AB53+1))+MIN(Z53,INDEX(UQ_LEN,Y53+12*(AB53+1)))-1),DATE(YEAR(E53)+(AB53+1),MONTH(E53),MIN(DAY(E53),DAY(EOMONTH(DATE(YEAR(E53)+(AB53+1),MONTH(E53),1),0))))),""))</f>
        <v/>
      </c>
      <c r="AE53" s="0" t="str">
        <f aca="false">IF(F53="","full",IFERROR(VLOOKUP(K53,L_ENDTAB,2,0),"full"))</f>
        <v>full</v>
      </c>
    </row>
    <row r="54" customFormat="false" ht="15" hidden="false" customHeight="false" outlineLevel="0" collapsed="false">
      <c r="A54" s="19" t="str">
        <f aca="false">IF(B54="","",ROW()-7)</f>
        <v/>
      </c>
      <c r="B54" s="6"/>
      <c r="C54" s="6"/>
      <c r="D54" s="6"/>
      <c r="E54" s="7"/>
      <c r="F54" s="7"/>
      <c r="G54" s="20"/>
      <c r="H54" s="20"/>
      <c r="I54" s="20"/>
      <c r="J54" s="6"/>
      <c r="K54" s="6"/>
      <c r="L54" s="21"/>
      <c r="M54" s="21"/>
      <c r="N54" s="15" t="str">
        <f aca="false">IF(B54="","",IF(F54="","على رأس العمل","انتهت خدمته"))</f>
        <v/>
      </c>
      <c r="O54" s="16" t="str">
        <f aca="false">IF(B54="","",N(G54)+N(H54)+N(I54))</f>
        <v/>
      </c>
      <c r="P54" s="22" t="str">
        <f aca="false">IF(B54="","",IF(F54="",AS_OF,F54))</f>
        <v/>
      </c>
      <c r="Q54" s="23" t="str">
        <f aca="false">IF(OR(AC54="",AD54=""),"",AB54+(X54-AC54)/(AD54-AC54))</f>
        <v/>
      </c>
      <c r="R54" s="16" t="str">
        <f aca="false">IF(Q54="","",O54/2*MIN(Q54,5)+O54*MAX(Q54-5,0))</f>
        <v/>
      </c>
      <c r="S54" s="16" t="str">
        <f aca="false">IF(Q54="","",IF(J54="لبعض الوقت","خارج النطاق",IF(J54="عمل مرن",0,R54)))</f>
        <v/>
      </c>
      <c r="T54" s="16" t="str">
        <f aca="false">IF(Q54="","",IF(J54="لبعض الوقت","خارج النطاق",IF(J54="عمل مرن",0,R54*IF(Q54&lt;2,0,IF(Q54&lt;=5,1/3,IF(Q54&lt;10,2/3,1))))))</f>
        <v/>
      </c>
      <c r="U54" s="16" t="str">
        <f aca="false">IF(F54="","",IF(Q54="","",IF(J54="لبعض الوقت","خارج النطاق",IF(J54="عمل مرن",0,R54*IF(AE54="none",0,IF(AE54="resign",IF(Q54&lt;2,0,IF(Q54&lt;=5,1/3,IF(Q54&lt;10,2/3,1))),1))))))</f>
        <v/>
      </c>
      <c r="V54" s="16" t="n">
        <f aca="false">IF(OR(OR(E54="",P54="",N(O54)&lt;=0),N(M54)&lt;=0),0,IF(J54="عمل مرن",0,N(M54)*O54/30))</f>
        <v>0</v>
      </c>
      <c r="W54" s="13" t="str">
        <f aca="false">IF(Q54="","",IF(F54="",N(S54),N(U54))+V54)</f>
        <v/>
      </c>
      <c r="X54" s="0" t="str">
        <f aca="false">IF(OR(E54="",P54="",N(O54)&lt;=0),"",P54+1-N(L54))</f>
        <v/>
      </c>
      <c r="Y54" s="0" t="str">
        <f aca="false">IF(OR(E54="",P54="",N(O54)&lt;=0),"",IFERROR(MATCH(E54,UQ_START,1),""))</f>
        <v/>
      </c>
      <c r="Z54" s="0" t="str">
        <f aca="false">IF(Y54="","",E54-INDEX(UQ_START,Y54)+1)</f>
        <v/>
      </c>
      <c r="AA54" s="0" t="str">
        <f aca="false">IF(AND(X54&lt;&gt;"",X54&gt;E54,OR(CAL="ميلادي",Y54&lt;&gt;"")),INT((X54-E54)/IF(CAL="هجري",355,366)),"")</f>
        <v/>
      </c>
      <c r="AB54" s="0" t="str">
        <f aca="false">IF(AA54="","",IFERROR(AA54+IF(IF(CAL="هجري",(INDEX(UQ_START,Y54+12*(AA54+1))+MIN(Z54,INDEX(UQ_LEN,Y54+12*(AA54+1)))-1),DATE(YEAR(E54)+(AA54+1),MONTH(E54),MIN(DAY(E54),DAY(EOMONTH(DATE(YEAR(E54)+(AA54+1),MONTH(E54),1),0)))))&lt;=X54,1,0),""))</f>
        <v/>
      </c>
      <c r="AC54" s="0" t="str">
        <f aca="false">IF(AB54="","",IFERROR(IF(CAL="هجري",(INDEX(UQ_START,Y54+12*(AB54))+MIN(Z54,INDEX(UQ_LEN,Y54+12*(AB54)))-1),DATE(YEAR(E54)+(AB54),MONTH(E54),MIN(DAY(E54),DAY(EOMONTH(DATE(YEAR(E54)+(AB54),MONTH(E54),1),0))))),""))</f>
        <v/>
      </c>
      <c r="AD54" s="0" t="str">
        <f aca="false">IF(AB54="","",IFERROR(IF(CAL="هجري",(INDEX(UQ_START,Y54+12*(AB54+1))+MIN(Z54,INDEX(UQ_LEN,Y54+12*(AB54+1)))-1),DATE(YEAR(E54)+(AB54+1),MONTH(E54),MIN(DAY(E54),DAY(EOMONTH(DATE(YEAR(E54)+(AB54+1),MONTH(E54),1),0))))),""))</f>
        <v/>
      </c>
      <c r="AE54" s="0" t="str">
        <f aca="false">IF(F54="","full",IFERROR(VLOOKUP(K54,L_ENDTAB,2,0),"full"))</f>
        <v>full</v>
      </c>
    </row>
    <row r="55" customFormat="false" ht="15" hidden="false" customHeight="false" outlineLevel="0" collapsed="false">
      <c r="A55" s="19" t="str">
        <f aca="false">IF(B55="","",ROW()-7)</f>
        <v/>
      </c>
      <c r="B55" s="6"/>
      <c r="C55" s="6"/>
      <c r="D55" s="6"/>
      <c r="E55" s="7"/>
      <c r="F55" s="7"/>
      <c r="G55" s="20"/>
      <c r="H55" s="20"/>
      <c r="I55" s="20"/>
      <c r="J55" s="6"/>
      <c r="K55" s="6"/>
      <c r="L55" s="21"/>
      <c r="M55" s="21"/>
      <c r="N55" s="15" t="str">
        <f aca="false">IF(B55="","",IF(F55="","على رأس العمل","انتهت خدمته"))</f>
        <v/>
      </c>
      <c r="O55" s="26" t="str">
        <f aca="false">IF(B55="","",N(G55)+N(H55)+N(I55))</f>
        <v/>
      </c>
      <c r="P55" s="27" t="str">
        <f aca="false">IF(B55="","",IF(F55="",AS_OF,F55))</f>
        <v/>
      </c>
      <c r="Q55" s="28" t="str">
        <f aca="false">IF(OR(AC55="",AD55=""),"",AB55+(X55-AC55)/(AD55-AC55))</f>
        <v/>
      </c>
      <c r="R55" s="26" t="str">
        <f aca="false">IF(Q55="","",O55/2*MIN(Q55,5)+O55*MAX(Q55-5,0))</f>
        <v/>
      </c>
      <c r="S55" s="26" t="str">
        <f aca="false">IF(Q55="","",IF(J55="لبعض الوقت","خارج النطاق",IF(J55="عمل مرن",0,R55)))</f>
        <v/>
      </c>
      <c r="T55" s="26" t="str">
        <f aca="false">IF(Q55="","",IF(J55="لبعض الوقت","خارج النطاق",IF(J55="عمل مرن",0,R55*IF(Q55&lt;2,0,IF(Q55&lt;=5,1/3,IF(Q55&lt;10,2/3,1))))))</f>
        <v/>
      </c>
      <c r="U55" s="26" t="str">
        <f aca="false">IF(F55="","",IF(Q55="","",IF(J55="لبعض الوقت","خارج النطاق",IF(J55="عمل مرن",0,R55*IF(AE55="none",0,IF(AE55="resign",IF(Q55&lt;2,0,IF(Q55&lt;=5,1/3,IF(Q55&lt;10,2/3,1))),1))))))</f>
        <v/>
      </c>
      <c r="V55" s="26" t="n">
        <f aca="false">IF(OR(OR(E55="",P55="",N(O55)&lt;=0),N(M55)&lt;=0),0,IF(J55="عمل مرن",0,N(M55)*O55/30))</f>
        <v>0</v>
      </c>
      <c r="W55" s="29" t="str">
        <f aca="false">IF(Q55="","",IF(F55="",N(S55),N(U55))+V55)</f>
        <v/>
      </c>
      <c r="X55" s="0" t="str">
        <f aca="false">IF(OR(E55="",P55="",N(O55)&lt;=0),"",P55+1-N(L55))</f>
        <v/>
      </c>
      <c r="Y55" s="0" t="str">
        <f aca="false">IF(OR(E55="",P55="",N(O55)&lt;=0),"",IFERROR(MATCH(E55,UQ_START,1),""))</f>
        <v/>
      </c>
      <c r="Z55" s="0" t="str">
        <f aca="false">IF(Y55="","",E55-INDEX(UQ_START,Y55)+1)</f>
        <v/>
      </c>
      <c r="AA55" s="0" t="str">
        <f aca="false">IF(AND(X55&lt;&gt;"",X55&gt;E55,OR(CAL="ميلادي",Y55&lt;&gt;"")),INT((X55-E55)/IF(CAL="هجري",355,366)),"")</f>
        <v/>
      </c>
      <c r="AB55" s="0" t="str">
        <f aca="false">IF(AA55="","",IFERROR(AA55+IF(IF(CAL="هجري",(INDEX(UQ_START,Y55+12*(AA55+1))+MIN(Z55,INDEX(UQ_LEN,Y55+12*(AA55+1)))-1),DATE(YEAR(E55)+(AA55+1),MONTH(E55),MIN(DAY(E55),DAY(EOMONTH(DATE(YEAR(E55)+(AA55+1),MONTH(E55),1),0)))))&lt;=X55,1,0),""))</f>
        <v/>
      </c>
      <c r="AC55" s="0" t="str">
        <f aca="false">IF(AB55="","",IFERROR(IF(CAL="هجري",(INDEX(UQ_START,Y55+12*(AB55))+MIN(Z55,INDEX(UQ_LEN,Y55+12*(AB55)))-1),DATE(YEAR(E55)+(AB55),MONTH(E55),MIN(DAY(E55),DAY(EOMONTH(DATE(YEAR(E55)+(AB55),MONTH(E55),1),0))))),""))</f>
        <v/>
      </c>
      <c r="AD55" s="0" t="str">
        <f aca="false">IF(AB55="","",IFERROR(IF(CAL="هجري",(INDEX(UQ_START,Y55+12*(AB55+1))+MIN(Z55,INDEX(UQ_LEN,Y55+12*(AB55+1)))-1),DATE(YEAR(E55)+(AB55+1),MONTH(E55),MIN(DAY(E55),DAY(EOMONTH(DATE(YEAR(E55)+(AB55+1),MONTH(E55),1),0))))),""))</f>
        <v/>
      </c>
      <c r="AE55" s="0" t="str">
        <f aca="false">IF(F55="","full",IFERROR(VLOOKUP(K55,L_ENDTAB,2,0),"full"))</f>
        <v>full</v>
      </c>
    </row>
    <row r="56" customFormat="false" ht="15" hidden="false" customHeight="false" outlineLevel="0" collapsed="false">
      <c r="A56" s="19" t="str">
        <f aca="false">IF(B56="","",ROW()-7)</f>
        <v/>
      </c>
      <c r="B56" s="6"/>
      <c r="C56" s="6"/>
      <c r="D56" s="6"/>
      <c r="E56" s="7"/>
      <c r="F56" s="7"/>
      <c r="G56" s="20"/>
      <c r="H56" s="20"/>
      <c r="I56" s="20"/>
      <c r="J56" s="6"/>
      <c r="K56" s="6"/>
      <c r="L56" s="21"/>
      <c r="M56" s="21"/>
      <c r="N56" s="15" t="str">
        <f aca="false">IF(B56="","",IF(F56="","على رأس العمل","انتهت خدمته"))</f>
        <v/>
      </c>
      <c r="O56" s="16" t="str">
        <f aca="false">IF(B56="","",N(G56)+N(H56)+N(I56))</f>
        <v/>
      </c>
      <c r="P56" s="22" t="str">
        <f aca="false">IF(B56="","",IF(F56="",AS_OF,F56))</f>
        <v/>
      </c>
      <c r="Q56" s="23" t="str">
        <f aca="false">IF(OR(AC56="",AD56=""),"",AB56+(X56-AC56)/(AD56-AC56))</f>
        <v/>
      </c>
      <c r="R56" s="16" t="str">
        <f aca="false">IF(Q56="","",O56/2*MIN(Q56,5)+O56*MAX(Q56-5,0))</f>
        <v/>
      </c>
      <c r="S56" s="16" t="str">
        <f aca="false">IF(Q56="","",IF(J56="لبعض الوقت","خارج النطاق",IF(J56="عمل مرن",0,R56)))</f>
        <v/>
      </c>
      <c r="T56" s="16" t="str">
        <f aca="false">IF(Q56="","",IF(J56="لبعض الوقت","خارج النطاق",IF(J56="عمل مرن",0,R56*IF(Q56&lt;2,0,IF(Q56&lt;=5,1/3,IF(Q56&lt;10,2/3,1))))))</f>
        <v/>
      </c>
      <c r="U56" s="16" t="str">
        <f aca="false">IF(F56="","",IF(Q56="","",IF(J56="لبعض الوقت","خارج النطاق",IF(J56="عمل مرن",0,R56*IF(AE56="none",0,IF(AE56="resign",IF(Q56&lt;2,0,IF(Q56&lt;=5,1/3,IF(Q56&lt;10,2/3,1))),1))))))</f>
        <v/>
      </c>
      <c r="V56" s="16" t="n">
        <f aca="false">IF(OR(OR(E56="",P56="",N(O56)&lt;=0),N(M56)&lt;=0),0,IF(J56="عمل مرن",0,N(M56)*O56/30))</f>
        <v>0</v>
      </c>
      <c r="W56" s="13" t="str">
        <f aca="false">IF(Q56="","",IF(F56="",N(S56),N(U56))+V56)</f>
        <v/>
      </c>
      <c r="X56" s="0" t="str">
        <f aca="false">IF(OR(E56="",P56="",N(O56)&lt;=0),"",P56+1-N(L56))</f>
        <v/>
      </c>
      <c r="Y56" s="0" t="str">
        <f aca="false">IF(OR(E56="",P56="",N(O56)&lt;=0),"",IFERROR(MATCH(E56,UQ_START,1),""))</f>
        <v/>
      </c>
      <c r="Z56" s="0" t="str">
        <f aca="false">IF(Y56="","",E56-INDEX(UQ_START,Y56)+1)</f>
        <v/>
      </c>
      <c r="AA56" s="0" t="str">
        <f aca="false">IF(AND(X56&lt;&gt;"",X56&gt;E56,OR(CAL="ميلادي",Y56&lt;&gt;"")),INT((X56-E56)/IF(CAL="هجري",355,366)),"")</f>
        <v/>
      </c>
      <c r="AB56" s="0" t="str">
        <f aca="false">IF(AA56="","",IFERROR(AA56+IF(IF(CAL="هجري",(INDEX(UQ_START,Y56+12*(AA56+1))+MIN(Z56,INDEX(UQ_LEN,Y56+12*(AA56+1)))-1),DATE(YEAR(E56)+(AA56+1),MONTH(E56),MIN(DAY(E56),DAY(EOMONTH(DATE(YEAR(E56)+(AA56+1),MONTH(E56),1),0)))))&lt;=X56,1,0),""))</f>
        <v/>
      </c>
      <c r="AC56" s="0" t="str">
        <f aca="false">IF(AB56="","",IFERROR(IF(CAL="هجري",(INDEX(UQ_START,Y56+12*(AB56))+MIN(Z56,INDEX(UQ_LEN,Y56+12*(AB56)))-1),DATE(YEAR(E56)+(AB56),MONTH(E56),MIN(DAY(E56),DAY(EOMONTH(DATE(YEAR(E56)+(AB56),MONTH(E56),1),0))))),""))</f>
        <v/>
      </c>
      <c r="AD56" s="0" t="str">
        <f aca="false">IF(AB56="","",IFERROR(IF(CAL="هجري",(INDEX(UQ_START,Y56+12*(AB56+1))+MIN(Z56,INDEX(UQ_LEN,Y56+12*(AB56+1)))-1),DATE(YEAR(E56)+(AB56+1),MONTH(E56),MIN(DAY(E56),DAY(EOMONTH(DATE(YEAR(E56)+(AB56+1),MONTH(E56),1),0))))),""))</f>
        <v/>
      </c>
      <c r="AE56" s="0" t="str">
        <f aca="false">IF(F56="","full",IFERROR(VLOOKUP(K56,L_ENDTAB,2,0),"full"))</f>
        <v>full</v>
      </c>
    </row>
    <row r="57" customFormat="false" ht="15" hidden="false" customHeight="false" outlineLevel="0" collapsed="false">
      <c r="A57" s="19" t="str">
        <f aca="false">IF(B57="","",ROW()-7)</f>
        <v/>
      </c>
      <c r="B57" s="6"/>
      <c r="C57" s="6"/>
      <c r="D57" s="6"/>
      <c r="E57" s="7"/>
      <c r="F57" s="7"/>
      <c r="G57" s="20"/>
      <c r="H57" s="20"/>
      <c r="I57" s="20"/>
      <c r="J57" s="6"/>
      <c r="K57" s="6"/>
      <c r="L57" s="21"/>
      <c r="M57" s="21"/>
      <c r="N57" s="15" t="str">
        <f aca="false">IF(B57="","",IF(F57="","على رأس العمل","انتهت خدمته"))</f>
        <v/>
      </c>
      <c r="O57" s="26" t="str">
        <f aca="false">IF(B57="","",N(G57)+N(H57)+N(I57))</f>
        <v/>
      </c>
      <c r="P57" s="27" t="str">
        <f aca="false">IF(B57="","",IF(F57="",AS_OF,F57))</f>
        <v/>
      </c>
      <c r="Q57" s="28" t="str">
        <f aca="false">IF(OR(AC57="",AD57=""),"",AB57+(X57-AC57)/(AD57-AC57))</f>
        <v/>
      </c>
      <c r="R57" s="26" t="str">
        <f aca="false">IF(Q57="","",O57/2*MIN(Q57,5)+O57*MAX(Q57-5,0))</f>
        <v/>
      </c>
      <c r="S57" s="26" t="str">
        <f aca="false">IF(Q57="","",IF(J57="لبعض الوقت","خارج النطاق",IF(J57="عمل مرن",0,R57)))</f>
        <v/>
      </c>
      <c r="T57" s="26" t="str">
        <f aca="false">IF(Q57="","",IF(J57="لبعض الوقت","خارج النطاق",IF(J57="عمل مرن",0,R57*IF(Q57&lt;2,0,IF(Q57&lt;=5,1/3,IF(Q57&lt;10,2/3,1))))))</f>
        <v/>
      </c>
      <c r="U57" s="26" t="str">
        <f aca="false">IF(F57="","",IF(Q57="","",IF(J57="لبعض الوقت","خارج النطاق",IF(J57="عمل مرن",0,R57*IF(AE57="none",0,IF(AE57="resign",IF(Q57&lt;2,0,IF(Q57&lt;=5,1/3,IF(Q57&lt;10,2/3,1))),1))))))</f>
        <v/>
      </c>
      <c r="V57" s="26" t="n">
        <f aca="false">IF(OR(OR(E57="",P57="",N(O57)&lt;=0),N(M57)&lt;=0),0,IF(J57="عمل مرن",0,N(M57)*O57/30))</f>
        <v>0</v>
      </c>
      <c r="W57" s="29" t="str">
        <f aca="false">IF(Q57="","",IF(F57="",N(S57),N(U57))+V57)</f>
        <v/>
      </c>
      <c r="X57" s="0" t="str">
        <f aca="false">IF(OR(E57="",P57="",N(O57)&lt;=0),"",P57+1-N(L57))</f>
        <v/>
      </c>
      <c r="Y57" s="0" t="str">
        <f aca="false">IF(OR(E57="",P57="",N(O57)&lt;=0),"",IFERROR(MATCH(E57,UQ_START,1),""))</f>
        <v/>
      </c>
      <c r="Z57" s="0" t="str">
        <f aca="false">IF(Y57="","",E57-INDEX(UQ_START,Y57)+1)</f>
        <v/>
      </c>
      <c r="AA57" s="0" t="str">
        <f aca="false">IF(AND(X57&lt;&gt;"",X57&gt;E57,OR(CAL="ميلادي",Y57&lt;&gt;"")),INT((X57-E57)/IF(CAL="هجري",355,366)),"")</f>
        <v/>
      </c>
      <c r="AB57" s="0" t="str">
        <f aca="false">IF(AA57="","",IFERROR(AA57+IF(IF(CAL="هجري",(INDEX(UQ_START,Y57+12*(AA57+1))+MIN(Z57,INDEX(UQ_LEN,Y57+12*(AA57+1)))-1),DATE(YEAR(E57)+(AA57+1),MONTH(E57),MIN(DAY(E57),DAY(EOMONTH(DATE(YEAR(E57)+(AA57+1),MONTH(E57),1),0)))))&lt;=X57,1,0),""))</f>
        <v/>
      </c>
      <c r="AC57" s="0" t="str">
        <f aca="false">IF(AB57="","",IFERROR(IF(CAL="هجري",(INDEX(UQ_START,Y57+12*(AB57))+MIN(Z57,INDEX(UQ_LEN,Y57+12*(AB57)))-1),DATE(YEAR(E57)+(AB57),MONTH(E57),MIN(DAY(E57),DAY(EOMONTH(DATE(YEAR(E57)+(AB57),MONTH(E57),1),0))))),""))</f>
        <v/>
      </c>
      <c r="AD57" s="0" t="str">
        <f aca="false">IF(AB57="","",IFERROR(IF(CAL="هجري",(INDEX(UQ_START,Y57+12*(AB57+1))+MIN(Z57,INDEX(UQ_LEN,Y57+12*(AB57+1)))-1),DATE(YEAR(E57)+(AB57+1),MONTH(E57),MIN(DAY(E57),DAY(EOMONTH(DATE(YEAR(E57)+(AB57+1),MONTH(E57),1),0))))),""))</f>
        <v/>
      </c>
      <c r="AE57" s="0" t="str">
        <f aca="false">IF(F57="","full",IFERROR(VLOOKUP(K57,L_ENDTAB,2,0),"full"))</f>
        <v>full</v>
      </c>
    </row>
    <row r="58" customFormat="false" ht="15" hidden="false" customHeight="false" outlineLevel="0" collapsed="false">
      <c r="A58" s="19" t="str">
        <f aca="false">IF(B58="","",ROW()-7)</f>
        <v/>
      </c>
      <c r="B58" s="6"/>
      <c r="C58" s="6"/>
      <c r="D58" s="6"/>
      <c r="E58" s="7"/>
      <c r="F58" s="7"/>
      <c r="G58" s="20"/>
      <c r="H58" s="20"/>
      <c r="I58" s="20"/>
      <c r="J58" s="6"/>
      <c r="K58" s="6"/>
      <c r="L58" s="21"/>
      <c r="M58" s="21"/>
      <c r="N58" s="15" t="str">
        <f aca="false">IF(B58="","",IF(F58="","على رأس العمل","انتهت خدمته"))</f>
        <v/>
      </c>
      <c r="O58" s="16" t="str">
        <f aca="false">IF(B58="","",N(G58)+N(H58)+N(I58))</f>
        <v/>
      </c>
      <c r="P58" s="22" t="str">
        <f aca="false">IF(B58="","",IF(F58="",AS_OF,F58))</f>
        <v/>
      </c>
      <c r="Q58" s="23" t="str">
        <f aca="false">IF(OR(AC58="",AD58=""),"",AB58+(X58-AC58)/(AD58-AC58))</f>
        <v/>
      </c>
      <c r="R58" s="16" t="str">
        <f aca="false">IF(Q58="","",O58/2*MIN(Q58,5)+O58*MAX(Q58-5,0))</f>
        <v/>
      </c>
      <c r="S58" s="16" t="str">
        <f aca="false">IF(Q58="","",IF(J58="لبعض الوقت","خارج النطاق",IF(J58="عمل مرن",0,R58)))</f>
        <v/>
      </c>
      <c r="T58" s="16" t="str">
        <f aca="false">IF(Q58="","",IF(J58="لبعض الوقت","خارج النطاق",IF(J58="عمل مرن",0,R58*IF(Q58&lt;2,0,IF(Q58&lt;=5,1/3,IF(Q58&lt;10,2/3,1))))))</f>
        <v/>
      </c>
      <c r="U58" s="16" t="str">
        <f aca="false">IF(F58="","",IF(Q58="","",IF(J58="لبعض الوقت","خارج النطاق",IF(J58="عمل مرن",0,R58*IF(AE58="none",0,IF(AE58="resign",IF(Q58&lt;2,0,IF(Q58&lt;=5,1/3,IF(Q58&lt;10,2/3,1))),1))))))</f>
        <v/>
      </c>
      <c r="V58" s="16" t="n">
        <f aca="false">IF(OR(OR(E58="",P58="",N(O58)&lt;=0),N(M58)&lt;=0),0,IF(J58="عمل مرن",0,N(M58)*O58/30))</f>
        <v>0</v>
      </c>
      <c r="W58" s="13" t="str">
        <f aca="false">IF(Q58="","",IF(F58="",N(S58),N(U58))+V58)</f>
        <v/>
      </c>
      <c r="X58" s="0" t="str">
        <f aca="false">IF(OR(E58="",P58="",N(O58)&lt;=0),"",P58+1-N(L58))</f>
        <v/>
      </c>
      <c r="Y58" s="0" t="str">
        <f aca="false">IF(OR(E58="",P58="",N(O58)&lt;=0),"",IFERROR(MATCH(E58,UQ_START,1),""))</f>
        <v/>
      </c>
      <c r="Z58" s="0" t="str">
        <f aca="false">IF(Y58="","",E58-INDEX(UQ_START,Y58)+1)</f>
        <v/>
      </c>
      <c r="AA58" s="0" t="str">
        <f aca="false">IF(AND(X58&lt;&gt;"",X58&gt;E58,OR(CAL="ميلادي",Y58&lt;&gt;"")),INT((X58-E58)/IF(CAL="هجري",355,366)),"")</f>
        <v/>
      </c>
      <c r="AB58" s="0" t="str">
        <f aca="false">IF(AA58="","",IFERROR(AA58+IF(IF(CAL="هجري",(INDEX(UQ_START,Y58+12*(AA58+1))+MIN(Z58,INDEX(UQ_LEN,Y58+12*(AA58+1)))-1),DATE(YEAR(E58)+(AA58+1),MONTH(E58),MIN(DAY(E58),DAY(EOMONTH(DATE(YEAR(E58)+(AA58+1),MONTH(E58),1),0)))))&lt;=X58,1,0),""))</f>
        <v/>
      </c>
      <c r="AC58" s="0" t="str">
        <f aca="false">IF(AB58="","",IFERROR(IF(CAL="هجري",(INDEX(UQ_START,Y58+12*(AB58))+MIN(Z58,INDEX(UQ_LEN,Y58+12*(AB58)))-1),DATE(YEAR(E58)+(AB58),MONTH(E58),MIN(DAY(E58),DAY(EOMONTH(DATE(YEAR(E58)+(AB58),MONTH(E58),1),0))))),""))</f>
        <v/>
      </c>
      <c r="AD58" s="0" t="str">
        <f aca="false">IF(AB58="","",IFERROR(IF(CAL="هجري",(INDEX(UQ_START,Y58+12*(AB58+1))+MIN(Z58,INDEX(UQ_LEN,Y58+12*(AB58+1)))-1),DATE(YEAR(E58)+(AB58+1),MONTH(E58),MIN(DAY(E58),DAY(EOMONTH(DATE(YEAR(E58)+(AB58+1),MONTH(E58),1),0))))),""))</f>
        <v/>
      </c>
      <c r="AE58" s="0" t="str">
        <f aca="false">IF(F58="","full",IFERROR(VLOOKUP(K58,L_ENDTAB,2,0),"full"))</f>
        <v>full</v>
      </c>
    </row>
    <row r="59" customFormat="false" ht="15" hidden="false" customHeight="false" outlineLevel="0" collapsed="false">
      <c r="A59" s="19" t="str">
        <f aca="false">IF(B59="","",ROW()-7)</f>
        <v/>
      </c>
      <c r="B59" s="6"/>
      <c r="C59" s="6"/>
      <c r="D59" s="6"/>
      <c r="E59" s="7"/>
      <c r="F59" s="7"/>
      <c r="G59" s="20"/>
      <c r="H59" s="20"/>
      <c r="I59" s="20"/>
      <c r="J59" s="6"/>
      <c r="K59" s="6"/>
      <c r="L59" s="21"/>
      <c r="M59" s="21"/>
      <c r="N59" s="15" t="str">
        <f aca="false">IF(B59="","",IF(F59="","على رأس العمل","انتهت خدمته"))</f>
        <v/>
      </c>
      <c r="O59" s="26" t="str">
        <f aca="false">IF(B59="","",N(G59)+N(H59)+N(I59))</f>
        <v/>
      </c>
      <c r="P59" s="27" t="str">
        <f aca="false">IF(B59="","",IF(F59="",AS_OF,F59))</f>
        <v/>
      </c>
      <c r="Q59" s="28" t="str">
        <f aca="false">IF(OR(AC59="",AD59=""),"",AB59+(X59-AC59)/(AD59-AC59))</f>
        <v/>
      </c>
      <c r="R59" s="26" t="str">
        <f aca="false">IF(Q59="","",O59/2*MIN(Q59,5)+O59*MAX(Q59-5,0))</f>
        <v/>
      </c>
      <c r="S59" s="26" t="str">
        <f aca="false">IF(Q59="","",IF(J59="لبعض الوقت","خارج النطاق",IF(J59="عمل مرن",0,R59)))</f>
        <v/>
      </c>
      <c r="T59" s="26" t="str">
        <f aca="false">IF(Q59="","",IF(J59="لبعض الوقت","خارج النطاق",IF(J59="عمل مرن",0,R59*IF(Q59&lt;2,0,IF(Q59&lt;=5,1/3,IF(Q59&lt;10,2/3,1))))))</f>
        <v/>
      </c>
      <c r="U59" s="26" t="str">
        <f aca="false">IF(F59="","",IF(Q59="","",IF(J59="لبعض الوقت","خارج النطاق",IF(J59="عمل مرن",0,R59*IF(AE59="none",0,IF(AE59="resign",IF(Q59&lt;2,0,IF(Q59&lt;=5,1/3,IF(Q59&lt;10,2/3,1))),1))))))</f>
        <v/>
      </c>
      <c r="V59" s="26" t="n">
        <f aca="false">IF(OR(OR(E59="",P59="",N(O59)&lt;=0),N(M59)&lt;=0),0,IF(J59="عمل مرن",0,N(M59)*O59/30))</f>
        <v>0</v>
      </c>
      <c r="W59" s="29" t="str">
        <f aca="false">IF(Q59="","",IF(F59="",N(S59),N(U59))+V59)</f>
        <v/>
      </c>
      <c r="X59" s="0" t="str">
        <f aca="false">IF(OR(E59="",P59="",N(O59)&lt;=0),"",P59+1-N(L59))</f>
        <v/>
      </c>
      <c r="Y59" s="0" t="str">
        <f aca="false">IF(OR(E59="",P59="",N(O59)&lt;=0),"",IFERROR(MATCH(E59,UQ_START,1),""))</f>
        <v/>
      </c>
      <c r="Z59" s="0" t="str">
        <f aca="false">IF(Y59="","",E59-INDEX(UQ_START,Y59)+1)</f>
        <v/>
      </c>
      <c r="AA59" s="0" t="str">
        <f aca="false">IF(AND(X59&lt;&gt;"",X59&gt;E59,OR(CAL="ميلادي",Y59&lt;&gt;"")),INT((X59-E59)/IF(CAL="هجري",355,366)),"")</f>
        <v/>
      </c>
      <c r="AB59" s="0" t="str">
        <f aca="false">IF(AA59="","",IFERROR(AA59+IF(IF(CAL="هجري",(INDEX(UQ_START,Y59+12*(AA59+1))+MIN(Z59,INDEX(UQ_LEN,Y59+12*(AA59+1)))-1),DATE(YEAR(E59)+(AA59+1),MONTH(E59),MIN(DAY(E59),DAY(EOMONTH(DATE(YEAR(E59)+(AA59+1),MONTH(E59),1),0)))))&lt;=X59,1,0),""))</f>
        <v/>
      </c>
      <c r="AC59" s="0" t="str">
        <f aca="false">IF(AB59="","",IFERROR(IF(CAL="هجري",(INDEX(UQ_START,Y59+12*(AB59))+MIN(Z59,INDEX(UQ_LEN,Y59+12*(AB59)))-1),DATE(YEAR(E59)+(AB59),MONTH(E59),MIN(DAY(E59),DAY(EOMONTH(DATE(YEAR(E59)+(AB59),MONTH(E59),1),0))))),""))</f>
        <v/>
      </c>
      <c r="AD59" s="0" t="str">
        <f aca="false">IF(AB59="","",IFERROR(IF(CAL="هجري",(INDEX(UQ_START,Y59+12*(AB59+1))+MIN(Z59,INDEX(UQ_LEN,Y59+12*(AB59+1)))-1),DATE(YEAR(E59)+(AB59+1),MONTH(E59),MIN(DAY(E59),DAY(EOMONTH(DATE(YEAR(E59)+(AB59+1),MONTH(E59),1),0))))),""))</f>
        <v/>
      </c>
      <c r="AE59" s="0" t="str">
        <f aca="false">IF(F59="","full",IFERROR(VLOOKUP(K59,L_ENDTAB,2,0),"full"))</f>
        <v>full</v>
      </c>
    </row>
    <row r="60" customFormat="false" ht="15" hidden="false" customHeight="false" outlineLevel="0" collapsed="false">
      <c r="A60" s="19" t="str">
        <f aca="false">IF(B60="","",ROW()-7)</f>
        <v/>
      </c>
      <c r="B60" s="6"/>
      <c r="C60" s="6"/>
      <c r="D60" s="6"/>
      <c r="E60" s="7"/>
      <c r="F60" s="7"/>
      <c r="G60" s="20"/>
      <c r="H60" s="20"/>
      <c r="I60" s="20"/>
      <c r="J60" s="6"/>
      <c r="K60" s="6"/>
      <c r="L60" s="21"/>
      <c r="M60" s="21"/>
      <c r="N60" s="15" t="str">
        <f aca="false">IF(B60="","",IF(F60="","على رأس العمل","انتهت خدمته"))</f>
        <v/>
      </c>
      <c r="O60" s="16" t="str">
        <f aca="false">IF(B60="","",N(G60)+N(H60)+N(I60))</f>
        <v/>
      </c>
      <c r="P60" s="22" t="str">
        <f aca="false">IF(B60="","",IF(F60="",AS_OF,F60))</f>
        <v/>
      </c>
      <c r="Q60" s="23" t="str">
        <f aca="false">IF(OR(AC60="",AD60=""),"",AB60+(X60-AC60)/(AD60-AC60))</f>
        <v/>
      </c>
      <c r="R60" s="16" t="str">
        <f aca="false">IF(Q60="","",O60/2*MIN(Q60,5)+O60*MAX(Q60-5,0))</f>
        <v/>
      </c>
      <c r="S60" s="16" t="str">
        <f aca="false">IF(Q60="","",IF(J60="لبعض الوقت","خارج النطاق",IF(J60="عمل مرن",0,R60)))</f>
        <v/>
      </c>
      <c r="T60" s="16" t="str">
        <f aca="false">IF(Q60="","",IF(J60="لبعض الوقت","خارج النطاق",IF(J60="عمل مرن",0,R60*IF(Q60&lt;2,0,IF(Q60&lt;=5,1/3,IF(Q60&lt;10,2/3,1))))))</f>
        <v/>
      </c>
      <c r="U60" s="16" t="str">
        <f aca="false">IF(F60="","",IF(Q60="","",IF(J60="لبعض الوقت","خارج النطاق",IF(J60="عمل مرن",0,R60*IF(AE60="none",0,IF(AE60="resign",IF(Q60&lt;2,0,IF(Q60&lt;=5,1/3,IF(Q60&lt;10,2/3,1))),1))))))</f>
        <v/>
      </c>
      <c r="V60" s="16" t="n">
        <f aca="false">IF(OR(OR(E60="",P60="",N(O60)&lt;=0),N(M60)&lt;=0),0,IF(J60="عمل مرن",0,N(M60)*O60/30))</f>
        <v>0</v>
      </c>
      <c r="W60" s="13" t="str">
        <f aca="false">IF(Q60="","",IF(F60="",N(S60),N(U60))+V60)</f>
        <v/>
      </c>
      <c r="X60" s="0" t="str">
        <f aca="false">IF(OR(E60="",P60="",N(O60)&lt;=0),"",P60+1-N(L60))</f>
        <v/>
      </c>
      <c r="Y60" s="0" t="str">
        <f aca="false">IF(OR(E60="",P60="",N(O60)&lt;=0),"",IFERROR(MATCH(E60,UQ_START,1),""))</f>
        <v/>
      </c>
      <c r="Z60" s="0" t="str">
        <f aca="false">IF(Y60="","",E60-INDEX(UQ_START,Y60)+1)</f>
        <v/>
      </c>
      <c r="AA60" s="0" t="str">
        <f aca="false">IF(AND(X60&lt;&gt;"",X60&gt;E60,OR(CAL="ميلادي",Y60&lt;&gt;"")),INT((X60-E60)/IF(CAL="هجري",355,366)),"")</f>
        <v/>
      </c>
      <c r="AB60" s="0" t="str">
        <f aca="false">IF(AA60="","",IFERROR(AA60+IF(IF(CAL="هجري",(INDEX(UQ_START,Y60+12*(AA60+1))+MIN(Z60,INDEX(UQ_LEN,Y60+12*(AA60+1)))-1),DATE(YEAR(E60)+(AA60+1),MONTH(E60),MIN(DAY(E60),DAY(EOMONTH(DATE(YEAR(E60)+(AA60+1),MONTH(E60),1),0)))))&lt;=X60,1,0),""))</f>
        <v/>
      </c>
      <c r="AC60" s="0" t="str">
        <f aca="false">IF(AB60="","",IFERROR(IF(CAL="هجري",(INDEX(UQ_START,Y60+12*(AB60))+MIN(Z60,INDEX(UQ_LEN,Y60+12*(AB60)))-1),DATE(YEAR(E60)+(AB60),MONTH(E60),MIN(DAY(E60),DAY(EOMONTH(DATE(YEAR(E60)+(AB60),MONTH(E60),1),0))))),""))</f>
        <v/>
      </c>
      <c r="AD60" s="0" t="str">
        <f aca="false">IF(AB60="","",IFERROR(IF(CAL="هجري",(INDEX(UQ_START,Y60+12*(AB60+1))+MIN(Z60,INDEX(UQ_LEN,Y60+12*(AB60+1)))-1),DATE(YEAR(E60)+(AB60+1),MONTH(E60),MIN(DAY(E60),DAY(EOMONTH(DATE(YEAR(E60)+(AB60+1),MONTH(E60),1),0))))),""))</f>
        <v/>
      </c>
      <c r="AE60" s="0" t="str">
        <f aca="false">IF(F60="","full",IFERROR(VLOOKUP(K60,L_ENDTAB,2,0),"full"))</f>
        <v>full</v>
      </c>
    </row>
    <row r="61" customFormat="false" ht="15" hidden="false" customHeight="false" outlineLevel="0" collapsed="false">
      <c r="A61" s="19" t="str">
        <f aca="false">IF(B61="","",ROW()-7)</f>
        <v/>
      </c>
      <c r="B61" s="6"/>
      <c r="C61" s="6"/>
      <c r="D61" s="6"/>
      <c r="E61" s="7"/>
      <c r="F61" s="7"/>
      <c r="G61" s="20"/>
      <c r="H61" s="20"/>
      <c r="I61" s="20"/>
      <c r="J61" s="6"/>
      <c r="K61" s="6"/>
      <c r="L61" s="21"/>
      <c r="M61" s="21"/>
      <c r="N61" s="15" t="str">
        <f aca="false">IF(B61="","",IF(F61="","على رأس العمل","انتهت خدمته"))</f>
        <v/>
      </c>
      <c r="O61" s="26" t="str">
        <f aca="false">IF(B61="","",N(G61)+N(H61)+N(I61))</f>
        <v/>
      </c>
      <c r="P61" s="27" t="str">
        <f aca="false">IF(B61="","",IF(F61="",AS_OF,F61))</f>
        <v/>
      </c>
      <c r="Q61" s="28" t="str">
        <f aca="false">IF(OR(AC61="",AD61=""),"",AB61+(X61-AC61)/(AD61-AC61))</f>
        <v/>
      </c>
      <c r="R61" s="26" t="str">
        <f aca="false">IF(Q61="","",O61/2*MIN(Q61,5)+O61*MAX(Q61-5,0))</f>
        <v/>
      </c>
      <c r="S61" s="26" t="str">
        <f aca="false">IF(Q61="","",IF(J61="لبعض الوقت","خارج النطاق",IF(J61="عمل مرن",0,R61)))</f>
        <v/>
      </c>
      <c r="T61" s="26" t="str">
        <f aca="false">IF(Q61="","",IF(J61="لبعض الوقت","خارج النطاق",IF(J61="عمل مرن",0,R61*IF(Q61&lt;2,0,IF(Q61&lt;=5,1/3,IF(Q61&lt;10,2/3,1))))))</f>
        <v/>
      </c>
      <c r="U61" s="26" t="str">
        <f aca="false">IF(F61="","",IF(Q61="","",IF(J61="لبعض الوقت","خارج النطاق",IF(J61="عمل مرن",0,R61*IF(AE61="none",0,IF(AE61="resign",IF(Q61&lt;2,0,IF(Q61&lt;=5,1/3,IF(Q61&lt;10,2/3,1))),1))))))</f>
        <v/>
      </c>
      <c r="V61" s="26" t="n">
        <f aca="false">IF(OR(OR(E61="",P61="",N(O61)&lt;=0),N(M61)&lt;=0),0,IF(J61="عمل مرن",0,N(M61)*O61/30))</f>
        <v>0</v>
      </c>
      <c r="W61" s="29" t="str">
        <f aca="false">IF(Q61="","",IF(F61="",N(S61),N(U61))+V61)</f>
        <v/>
      </c>
      <c r="X61" s="0" t="str">
        <f aca="false">IF(OR(E61="",P61="",N(O61)&lt;=0),"",P61+1-N(L61))</f>
        <v/>
      </c>
      <c r="Y61" s="0" t="str">
        <f aca="false">IF(OR(E61="",P61="",N(O61)&lt;=0),"",IFERROR(MATCH(E61,UQ_START,1),""))</f>
        <v/>
      </c>
      <c r="Z61" s="0" t="str">
        <f aca="false">IF(Y61="","",E61-INDEX(UQ_START,Y61)+1)</f>
        <v/>
      </c>
      <c r="AA61" s="0" t="str">
        <f aca="false">IF(AND(X61&lt;&gt;"",X61&gt;E61,OR(CAL="ميلادي",Y61&lt;&gt;"")),INT((X61-E61)/IF(CAL="هجري",355,366)),"")</f>
        <v/>
      </c>
      <c r="AB61" s="0" t="str">
        <f aca="false">IF(AA61="","",IFERROR(AA61+IF(IF(CAL="هجري",(INDEX(UQ_START,Y61+12*(AA61+1))+MIN(Z61,INDEX(UQ_LEN,Y61+12*(AA61+1)))-1),DATE(YEAR(E61)+(AA61+1),MONTH(E61),MIN(DAY(E61),DAY(EOMONTH(DATE(YEAR(E61)+(AA61+1),MONTH(E61),1),0)))))&lt;=X61,1,0),""))</f>
        <v/>
      </c>
      <c r="AC61" s="0" t="str">
        <f aca="false">IF(AB61="","",IFERROR(IF(CAL="هجري",(INDEX(UQ_START,Y61+12*(AB61))+MIN(Z61,INDEX(UQ_LEN,Y61+12*(AB61)))-1),DATE(YEAR(E61)+(AB61),MONTH(E61),MIN(DAY(E61),DAY(EOMONTH(DATE(YEAR(E61)+(AB61),MONTH(E61),1),0))))),""))</f>
        <v/>
      </c>
      <c r="AD61" s="0" t="str">
        <f aca="false">IF(AB61="","",IFERROR(IF(CAL="هجري",(INDEX(UQ_START,Y61+12*(AB61+1))+MIN(Z61,INDEX(UQ_LEN,Y61+12*(AB61+1)))-1),DATE(YEAR(E61)+(AB61+1),MONTH(E61),MIN(DAY(E61),DAY(EOMONTH(DATE(YEAR(E61)+(AB61+1),MONTH(E61),1),0))))),""))</f>
        <v/>
      </c>
      <c r="AE61" s="0" t="str">
        <f aca="false">IF(F61="","full",IFERROR(VLOOKUP(K61,L_ENDTAB,2,0),"full"))</f>
        <v>full</v>
      </c>
    </row>
    <row r="62" customFormat="false" ht="15" hidden="false" customHeight="false" outlineLevel="0" collapsed="false">
      <c r="A62" s="19" t="str">
        <f aca="false">IF(B62="","",ROW()-7)</f>
        <v/>
      </c>
      <c r="B62" s="6"/>
      <c r="C62" s="6"/>
      <c r="D62" s="6"/>
      <c r="E62" s="7"/>
      <c r="F62" s="7"/>
      <c r="G62" s="20"/>
      <c r="H62" s="20"/>
      <c r="I62" s="20"/>
      <c r="J62" s="6"/>
      <c r="K62" s="6"/>
      <c r="L62" s="21"/>
      <c r="M62" s="21"/>
      <c r="N62" s="15" t="str">
        <f aca="false">IF(B62="","",IF(F62="","على رأس العمل","انتهت خدمته"))</f>
        <v/>
      </c>
      <c r="O62" s="16" t="str">
        <f aca="false">IF(B62="","",N(G62)+N(H62)+N(I62))</f>
        <v/>
      </c>
      <c r="P62" s="22" t="str">
        <f aca="false">IF(B62="","",IF(F62="",AS_OF,F62))</f>
        <v/>
      </c>
      <c r="Q62" s="23" t="str">
        <f aca="false">IF(OR(AC62="",AD62=""),"",AB62+(X62-AC62)/(AD62-AC62))</f>
        <v/>
      </c>
      <c r="R62" s="16" t="str">
        <f aca="false">IF(Q62="","",O62/2*MIN(Q62,5)+O62*MAX(Q62-5,0))</f>
        <v/>
      </c>
      <c r="S62" s="16" t="str">
        <f aca="false">IF(Q62="","",IF(J62="لبعض الوقت","خارج النطاق",IF(J62="عمل مرن",0,R62)))</f>
        <v/>
      </c>
      <c r="T62" s="16" t="str">
        <f aca="false">IF(Q62="","",IF(J62="لبعض الوقت","خارج النطاق",IF(J62="عمل مرن",0,R62*IF(Q62&lt;2,0,IF(Q62&lt;=5,1/3,IF(Q62&lt;10,2/3,1))))))</f>
        <v/>
      </c>
      <c r="U62" s="16" t="str">
        <f aca="false">IF(F62="","",IF(Q62="","",IF(J62="لبعض الوقت","خارج النطاق",IF(J62="عمل مرن",0,R62*IF(AE62="none",0,IF(AE62="resign",IF(Q62&lt;2,0,IF(Q62&lt;=5,1/3,IF(Q62&lt;10,2/3,1))),1))))))</f>
        <v/>
      </c>
      <c r="V62" s="16" t="n">
        <f aca="false">IF(OR(OR(E62="",P62="",N(O62)&lt;=0),N(M62)&lt;=0),0,IF(J62="عمل مرن",0,N(M62)*O62/30))</f>
        <v>0</v>
      </c>
      <c r="W62" s="13" t="str">
        <f aca="false">IF(Q62="","",IF(F62="",N(S62),N(U62))+V62)</f>
        <v/>
      </c>
      <c r="X62" s="0" t="str">
        <f aca="false">IF(OR(E62="",P62="",N(O62)&lt;=0),"",P62+1-N(L62))</f>
        <v/>
      </c>
      <c r="Y62" s="0" t="str">
        <f aca="false">IF(OR(E62="",P62="",N(O62)&lt;=0),"",IFERROR(MATCH(E62,UQ_START,1),""))</f>
        <v/>
      </c>
      <c r="Z62" s="0" t="str">
        <f aca="false">IF(Y62="","",E62-INDEX(UQ_START,Y62)+1)</f>
        <v/>
      </c>
      <c r="AA62" s="0" t="str">
        <f aca="false">IF(AND(X62&lt;&gt;"",X62&gt;E62,OR(CAL="ميلادي",Y62&lt;&gt;"")),INT((X62-E62)/IF(CAL="هجري",355,366)),"")</f>
        <v/>
      </c>
      <c r="AB62" s="0" t="str">
        <f aca="false">IF(AA62="","",IFERROR(AA62+IF(IF(CAL="هجري",(INDEX(UQ_START,Y62+12*(AA62+1))+MIN(Z62,INDEX(UQ_LEN,Y62+12*(AA62+1)))-1),DATE(YEAR(E62)+(AA62+1),MONTH(E62),MIN(DAY(E62),DAY(EOMONTH(DATE(YEAR(E62)+(AA62+1),MONTH(E62),1),0)))))&lt;=X62,1,0),""))</f>
        <v/>
      </c>
      <c r="AC62" s="0" t="str">
        <f aca="false">IF(AB62="","",IFERROR(IF(CAL="هجري",(INDEX(UQ_START,Y62+12*(AB62))+MIN(Z62,INDEX(UQ_LEN,Y62+12*(AB62)))-1),DATE(YEAR(E62)+(AB62),MONTH(E62),MIN(DAY(E62),DAY(EOMONTH(DATE(YEAR(E62)+(AB62),MONTH(E62),1),0))))),""))</f>
        <v/>
      </c>
      <c r="AD62" s="0" t="str">
        <f aca="false">IF(AB62="","",IFERROR(IF(CAL="هجري",(INDEX(UQ_START,Y62+12*(AB62+1))+MIN(Z62,INDEX(UQ_LEN,Y62+12*(AB62+1)))-1),DATE(YEAR(E62)+(AB62+1),MONTH(E62),MIN(DAY(E62),DAY(EOMONTH(DATE(YEAR(E62)+(AB62+1),MONTH(E62),1),0))))),""))</f>
        <v/>
      </c>
      <c r="AE62" s="0" t="str">
        <f aca="false">IF(F62="","full",IFERROR(VLOOKUP(K62,L_ENDTAB,2,0),"full"))</f>
        <v>full</v>
      </c>
    </row>
    <row r="63" customFormat="false" ht="15" hidden="false" customHeight="false" outlineLevel="0" collapsed="false">
      <c r="A63" s="19" t="str">
        <f aca="false">IF(B63="","",ROW()-7)</f>
        <v/>
      </c>
      <c r="B63" s="6"/>
      <c r="C63" s="6"/>
      <c r="D63" s="6"/>
      <c r="E63" s="7"/>
      <c r="F63" s="7"/>
      <c r="G63" s="20"/>
      <c r="H63" s="20"/>
      <c r="I63" s="20"/>
      <c r="J63" s="6"/>
      <c r="K63" s="6"/>
      <c r="L63" s="21"/>
      <c r="M63" s="21"/>
      <c r="N63" s="15" t="str">
        <f aca="false">IF(B63="","",IF(F63="","على رأس العمل","انتهت خدمته"))</f>
        <v/>
      </c>
      <c r="O63" s="26" t="str">
        <f aca="false">IF(B63="","",N(G63)+N(H63)+N(I63))</f>
        <v/>
      </c>
      <c r="P63" s="27" t="str">
        <f aca="false">IF(B63="","",IF(F63="",AS_OF,F63))</f>
        <v/>
      </c>
      <c r="Q63" s="28" t="str">
        <f aca="false">IF(OR(AC63="",AD63=""),"",AB63+(X63-AC63)/(AD63-AC63))</f>
        <v/>
      </c>
      <c r="R63" s="26" t="str">
        <f aca="false">IF(Q63="","",O63/2*MIN(Q63,5)+O63*MAX(Q63-5,0))</f>
        <v/>
      </c>
      <c r="S63" s="26" t="str">
        <f aca="false">IF(Q63="","",IF(J63="لبعض الوقت","خارج النطاق",IF(J63="عمل مرن",0,R63)))</f>
        <v/>
      </c>
      <c r="T63" s="26" t="str">
        <f aca="false">IF(Q63="","",IF(J63="لبعض الوقت","خارج النطاق",IF(J63="عمل مرن",0,R63*IF(Q63&lt;2,0,IF(Q63&lt;=5,1/3,IF(Q63&lt;10,2/3,1))))))</f>
        <v/>
      </c>
      <c r="U63" s="26" t="str">
        <f aca="false">IF(F63="","",IF(Q63="","",IF(J63="لبعض الوقت","خارج النطاق",IF(J63="عمل مرن",0,R63*IF(AE63="none",0,IF(AE63="resign",IF(Q63&lt;2,0,IF(Q63&lt;=5,1/3,IF(Q63&lt;10,2/3,1))),1))))))</f>
        <v/>
      </c>
      <c r="V63" s="26" t="n">
        <f aca="false">IF(OR(OR(E63="",P63="",N(O63)&lt;=0),N(M63)&lt;=0),0,IF(J63="عمل مرن",0,N(M63)*O63/30))</f>
        <v>0</v>
      </c>
      <c r="W63" s="29" t="str">
        <f aca="false">IF(Q63="","",IF(F63="",N(S63),N(U63))+V63)</f>
        <v/>
      </c>
      <c r="X63" s="0" t="str">
        <f aca="false">IF(OR(E63="",P63="",N(O63)&lt;=0),"",P63+1-N(L63))</f>
        <v/>
      </c>
      <c r="Y63" s="0" t="str">
        <f aca="false">IF(OR(E63="",P63="",N(O63)&lt;=0),"",IFERROR(MATCH(E63,UQ_START,1),""))</f>
        <v/>
      </c>
      <c r="Z63" s="0" t="str">
        <f aca="false">IF(Y63="","",E63-INDEX(UQ_START,Y63)+1)</f>
        <v/>
      </c>
      <c r="AA63" s="0" t="str">
        <f aca="false">IF(AND(X63&lt;&gt;"",X63&gt;E63,OR(CAL="ميلادي",Y63&lt;&gt;"")),INT((X63-E63)/IF(CAL="هجري",355,366)),"")</f>
        <v/>
      </c>
      <c r="AB63" s="0" t="str">
        <f aca="false">IF(AA63="","",IFERROR(AA63+IF(IF(CAL="هجري",(INDEX(UQ_START,Y63+12*(AA63+1))+MIN(Z63,INDEX(UQ_LEN,Y63+12*(AA63+1)))-1),DATE(YEAR(E63)+(AA63+1),MONTH(E63),MIN(DAY(E63),DAY(EOMONTH(DATE(YEAR(E63)+(AA63+1),MONTH(E63),1),0)))))&lt;=X63,1,0),""))</f>
        <v/>
      </c>
      <c r="AC63" s="0" t="str">
        <f aca="false">IF(AB63="","",IFERROR(IF(CAL="هجري",(INDEX(UQ_START,Y63+12*(AB63))+MIN(Z63,INDEX(UQ_LEN,Y63+12*(AB63)))-1),DATE(YEAR(E63)+(AB63),MONTH(E63),MIN(DAY(E63),DAY(EOMONTH(DATE(YEAR(E63)+(AB63),MONTH(E63),1),0))))),""))</f>
        <v/>
      </c>
      <c r="AD63" s="0" t="str">
        <f aca="false">IF(AB63="","",IFERROR(IF(CAL="هجري",(INDEX(UQ_START,Y63+12*(AB63+1))+MIN(Z63,INDEX(UQ_LEN,Y63+12*(AB63+1)))-1),DATE(YEAR(E63)+(AB63+1),MONTH(E63),MIN(DAY(E63),DAY(EOMONTH(DATE(YEAR(E63)+(AB63+1),MONTH(E63),1),0))))),""))</f>
        <v/>
      </c>
      <c r="AE63" s="0" t="str">
        <f aca="false">IF(F63="","full",IFERROR(VLOOKUP(K63,L_ENDTAB,2,0),"full"))</f>
        <v>full</v>
      </c>
    </row>
    <row r="64" customFormat="false" ht="15" hidden="false" customHeight="false" outlineLevel="0" collapsed="false">
      <c r="A64" s="19" t="str">
        <f aca="false">IF(B64="","",ROW()-7)</f>
        <v/>
      </c>
      <c r="B64" s="6"/>
      <c r="C64" s="6"/>
      <c r="D64" s="6"/>
      <c r="E64" s="7"/>
      <c r="F64" s="7"/>
      <c r="G64" s="20"/>
      <c r="H64" s="20"/>
      <c r="I64" s="20"/>
      <c r="J64" s="6"/>
      <c r="K64" s="6"/>
      <c r="L64" s="21"/>
      <c r="M64" s="21"/>
      <c r="N64" s="15" t="str">
        <f aca="false">IF(B64="","",IF(F64="","على رأس العمل","انتهت خدمته"))</f>
        <v/>
      </c>
      <c r="O64" s="16" t="str">
        <f aca="false">IF(B64="","",N(G64)+N(H64)+N(I64))</f>
        <v/>
      </c>
      <c r="P64" s="22" t="str">
        <f aca="false">IF(B64="","",IF(F64="",AS_OF,F64))</f>
        <v/>
      </c>
      <c r="Q64" s="23" t="str">
        <f aca="false">IF(OR(AC64="",AD64=""),"",AB64+(X64-AC64)/(AD64-AC64))</f>
        <v/>
      </c>
      <c r="R64" s="16" t="str">
        <f aca="false">IF(Q64="","",O64/2*MIN(Q64,5)+O64*MAX(Q64-5,0))</f>
        <v/>
      </c>
      <c r="S64" s="16" t="str">
        <f aca="false">IF(Q64="","",IF(J64="لبعض الوقت","خارج النطاق",IF(J64="عمل مرن",0,R64)))</f>
        <v/>
      </c>
      <c r="T64" s="16" t="str">
        <f aca="false">IF(Q64="","",IF(J64="لبعض الوقت","خارج النطاق",IF(J64="عمل مرن",0,R64*IF(Q64&lt;2,0,IF(Q64&lt;=5,1/3,IF(Q64&lt;10,2/3,1))))))</f>
        <v/>
      </c>
      <c r="U64" s="16" t="str">
        <f aca="false">IF(F64="","",IF(Q64="","",IF(J64="لبعض الوقت","خارج النطاق",IF(J64="عمل مرن",0,R64*IF(AE64="none",0,IF(AE64="resign",IF(Q64&lt;2,0,IF(Q64&lt;=5,1/3,IF(Q64&lt;10,2/3,1))),1))))))</f>
        <v/>
      </c>
      <c r="V64" s="16" t="n">
        <f aca="false">IF(OR(OR(E64="",P64="",N(O64)&lt;=0),N(M64)&lt;=0),0,IF(J64="عمل مرن",0,N(M64)*O64/30))</f>
        <v>0</v>
      </c>
      <c r="W64" s="13" t="str">
        <f aca="false">IF(Q64="","",IF(F64="",N(S64),N(U64))+V64)</f>
        <v/>
      </c>
      <c r="X64" s="0" t="str">
        <f aca="false">IF(OR(E64="",P64="",N(O64)&lt;=0),"",P64+1-N(L64))</f>
        <v/>
      </c>
      <c r="Y64" s="0" t="str">
        <f aca="false">IF(OR(E64="",P64="",N(O64)&lt;=0),"",IFERROR(MATCH(E64,UQ_START,1),""))</f>
        <v/>
      </c>
      <c r="Z64" s="0" t="str">
        <f aca="false">IF(Y64="","",E64-INDEX(UQ_START,Y64)+1)</f>
        <v/>
      </c>
      <c r="AA64" s="0" t="str">
        <f aca="false">IF(AND(X64&lt;&gt;"",X64&gt;E64,OR(CAL="ميلادي",Y64&lt;&gt;"")),INT((X64-E64)/IF(CAL="هجري",355,366)),"")</f>
        <v/>
      </c>
      <c r="AB64" s="0" t="str">
        <f aca="false">IF(AA64="","",IFERROR(AA64+IF(IF(CAL="هجري",(INDEX(UQ_START,Y64+12*(AA64+1))+MIN(Z64,INDEX(UQ_LEN,Y64+12*(AA64+1)))-1),DATE(YEAR(E64)+(AA64+1),MONTH(E64),MIN(DAY(E64),DAY(EOMONTH(DATE(YEAR(E64)+(AA64+1),MONTH(E64),1),0)))))&lt;=X64,1,0),""))</f>
        <v/>
      </c>
      <c r="AC64" s="0" t="str">
        <f aca="false">IF(AB64="","",IFERROR(IF(CAL="هجري",(INDEX(UQ_START,Y64+12*(AB64))+MIN(Z64,INDEX(UQ_LEN,Y64+12*(AB64)))-1),DATE(YEAR(E64)+(AB64),MONTH(E64),MIN(DAY(E64),DAY(EOMONTH(DATE(YEAR(E64)+(AB64),MONTH(E64),1),0))))),""))</f>
        <v/>
      </c>
      <c r="AD64" s="0" t="str">
        <f aca="false">IF(AB64="","",IFERROR(IF(CAL="هجري",(INDEX(UQ_START,Y64+12*(AB64+1))+MIN(Z64,INDEX(UQ_LEN,Y64+12*(AB64+1)))-1),DATE(YEAR(E64)+(AB64+1),MONTH(E64),MIN(DAY(E64),DAY(EOMONTH(DATE(YEAR(E64)+(AB64+1),MONTH(E64),1),0))))),""))</f>
        <v/>
      </c>
      <c r="AE64" s="0" t="str">
        <f aca="false">IF(F64="","full",IFERROR(VLOOKUP(K64,L_ENDTAB,2,0),"full"))</f>
        <v>full</v>
      </c>
    </row>
    <row r="65" customFormat="false" ht="15" hidden="false" customHeight="false" outlineLevel="0" collapsed="false">
      <c r="A65" s="19" t="str">
        <f aca="false">IF(B65="","",ROW()-7)</f>
        <v/>
      </c>
      <c r="B65" s="6"/>
      <c r="C65" s="6"/>
      <c r="D65" s="6"/>
      <c r="E65" s="7"/>
      <c r="F65" s="7"/>
      <c r="G65" s="20"/>
      <c r="H65" s="20"/>
      <c r="I65" s="20"/>
      <c r="J65" s="6"/>
      <c r="K65" s="6"/>
      <c r="L65" s="21"/>
      <c r="M65" s="21"/>
      <c r="N65" s="15" t="str">
        <f aca="false">IF(B65="","",IF(F65="","على رأس العمل","انتهت خدمته"))</f>
        <v/>
      </c>
      <c r="O65" s="26" t="str">
        <f aca="false">IF(B65="","",N(G65)+N(H65)+N(I65))</f>
        <v/>
      </c>
      <c r="P65" s="27" t="str">
        <f aca="false">IF(B65="","",IF(F65="",AS_OF,F65))</f>
        <v/>
      </c>
      <c r="Q65" s="28" t="str">
        <f aca="false">IF(OR(AC65="",AD65=""),"",AB65+(X65-AC65)/(AD65-AC65))</f>
        <v/>
      </c>
      <c r="R65" s="26" t="str">
        <f aca="false">IF(Q65="","",O65/2*MIN(Q65,5)+O65*MAX(Q65-5,0))</f>
        <v/>
      </c>
      <c r="S65" s="26" t="str">
        <f aca="false">IF(Q65="","",IF(J65="لبعض الوقت","خارج النطاق",IF(J65="عمل مرن",0,R65)))</f>
        <v/>
      </c>
      <c r="T65" s="26" t="str">
        <f aca="false">IF(Q65="","",IF(J65="لبعض الوقت","خارج النطاق",IF(J65="عمل مرن",0,R65*IF(Q65&lt;2,0,IF(Q65&lt;=5,1/3,IF(Q65&lt;10,2/3,1))))))</f>
        <v/>
      </c>
      <c r="U65" s="26" t="str">
        <f aca="false">IF(F65="","",IF(Q65="","",IF(J65="لبعض الوقت","خارج النطاق",IF(J65="عمل مرن",0,R65*IF(AE65="none",0,IF(AE65="resign",IF(Q65&lt;2,0,IF(Q65&lt;=5,1/3,IF(Q65&lt;10,2/3,1))),1))))))</f>
        <v/>
      </c>
      <c r="V65" s="26" t="n">
        <f aca="false">IF(OR(OR(E65="",P65="",N(O65)&lt;=0),N(M65)&lt;=0),0,IF(J65="عمل مرن",0,N(M65)*O65/30))</f>
        <v>0</v>
      </c>
      <c r="W65" s="29" t="str">
        <f aca="false">IF(Q65="","",IF(F65="",N(S65),N(U65))+V65)</f>
        <v/>
      </c>
      <c r="X65" s="0" t="str">
        <f aca="false">IF(OR(E65="",P65="",N(O65)&lt;=0),"",P65+1-N(L65))</f>
        <v/>
      </c>
      <c r="Y65" s="0" t="str">
        <f aca="false">IF(OR(E65="",P65="",N(O65)&lt;=0),"",IFERROR(MATCH(E65,UQ_START,1),""))</f>
        <v/>
      </c>
      <c r="Z65" s="0" t="str">
        <f aca="false">IF(Y65="","",E65-INDEX(UQ_START,Y65)+1)</f>
        <v/>
      </c>
      <c r="AA65" s="0" t="str">
        <f aca="false">IF(AND(X65&lt;&gt;"",X65&gt;E65,OR(CAL="ميلادي",Y65&lt;&gt;"")),INT((X65-E65)/IF(CAL="هجري",355,366)),"")</f>
        <v/>
      </c>
      <c r="AB65" s="0" t="str">
        <f aca="false">IF(AA65="","",IFERROR(AA65+IF(IF(CAL="هجري",(INDEX(UQ_START,Y65+12*(AA65+1))+MIN(Z65,INDEX(UQ_LEN,Y65+12*(AA65+1)))-1),DATE(YEAR(E65)+(AA65+1),MONTH(E65),MIN(DAY(E65),DAY(EOMONTH(DATE(YEAR(E65)+(AA65+1),MONTH(E65),1),0)))))&lt;=X65,1,0),""))</f>
        <v/>
      </c>
      <c r="AC65" s="0" t="str">
        <f aca="false">IF(AB65="","",IFERROR(IF(CAL="هجري",(INDEX(UQ_START,Y65+12*(AB65))+MIN(Z65,INDEX(UQ_LEN,Y65+12*(AB65)))-1),DATE(YEAR(E65)+(AB65),MONTH(E65),MIN(DAY(E65),DAY(EOMONTH(DATE(YEAR(E65)+(AB65),MONTH(E65),1),0))))),""))</f>
        <v/>
      </c>
      <c r="AD65" s="0" t="str">
        <f aca="false">IF(AB65="","",IFERROR(IF(CAL="هجري",(INDEX(UQ_START,Y65+12*(AB65+1))+MIN(Z65,INDEX(UQ_LEN,Y65+12*(AB65+1)))-1),DATE(YEAR(E65)+(AB65+1),MONTH(E65),MIN(DAY(E65),DAY(EOMONTH(DATE(YEAR(E65)+(AB65+1),MONTH(E65),1),0))))),""))</f>
        <v/>
      </c>
      <c r="AE65" s="0" t="str">
        <f aca="false">IF(F65="","full",IFERROR(VLOOKUP(K65,L_ENDTAB,2,0),"full"))</f>
        <v>full</v>
      </c>
    </row>
    <row r="66" customFormat="false" ht="15" hidden="false" customHeight="false" outlineLevel="0" collapsed="false">
      <c r="A66" s="19" t="str">
        <f aca="false">IF(B66="","",ROW()-7)</f>
        <v/>
      </c>
      <c r="B66" s="6"/>
      <c r="C66" s="6"/>
      <c r="D66" s="6"/>
      <c r="E66" s="7"/>
      <c r="F66" s="7"/>
      <c r="G66" s="20"/>
      <c r="H66" s="20"/>
      <c r="I66" s="20"/>
      <c r="J66" s="6"/>
      <c r="K66" s="6"/>
      <c r="L66" s="21"/>
      <c r="M66" s="21"/>
      <c r="N66" s="15" t="str">
        <f aca="false">IF(B66="","",IF(F66="","على رأس العمل","انتهت خدمته"))</f>
        <v/>
      </c>
      <c r="O66" s="16" t="str">
        <f aca="false">IF(B66="","",N(G66)+N(H66)+N(I66))</f>
        <v/>
      </c>
      <c r="P66" s="22" t="str">
        <f aca="false">IF(B66="","",IF(F66="",AS_OF,F66))</f>
        <v/>
      </c>
      <c r="Q66" s="23" t="str">
        <f aca="false">IF(OR(AC66="",AD66=""),"",AB66+(X66-AC66)/(AD66-AC66))</f>
        <v/>
      </c>
      <c r="R66" s="16" t="str">
        <f aca="false">IF(Q66="","",O66/2*MIN(Q66,5)+O66*MAX(Q66-5,0))</f>
        <v/>
      </c>
      <c r="S66" s="16" t="str">
        <f aca="false">IF(Q66="","",IF(J66="لبعض الوقت","خارج النطاق",IF(J66="عمل مرن",0,R66)))</f>
        <v/>
      </c>
      <c r="T66" s="16" t="str">
        <f aca="false">IF(Q66="","",IF(J66="لبعض الوقت","خارج النطاق",IF(J66="عمل مرن",0,R66*IF(Q66&lt;2,0,IF(Q66&lt;=5,1/3,IF(Q66&lt;10,2/3,1))))))</f>
        <v/>
      </c>
      <c r="U66" s="16" t="str">
        <f aca="false">IF(F66="","",IF(Q66="","",IF(J66="لبعض الوقت","خارج النطاق",IF(J66="عمل مرن",0,R66*IF(AE66="none",0,IF(AE66="resign",IF(Q66&lt;2,0,IF(Q66&lt;=5,1/3,IF(Q66&lt;10,2/3,1))),1))))))</f>
        <v/>
      </c>
      <c r="V66" s="16" t="n">
        <f aca="false">IF(OR(OR(E66="",P66="",N(O66)&lt;=0),N(M66)&lt;=0),0,IF(J66="عمل مرن",0,N(M66)*O66/30))</f>
        <v>0</v>
      </c>
      <c r="W66" s="13" t="str">
        <f aca="false">IF(Q66="","",IF(F66="",N(S66),N(U66))+V66)</f>
        <v/>
      </c>
      <c r="X66" s="0" t="str">
        <f aca="false">IF(OR(E66="",P66="",N(O66)&lt;=0),"",P66+1-N(L66))</f>
        <v/>
      </c>
      <c r="Y66" s="0" t="str">
        <f aca="false">IF(OR(E66="",P66="",N(O66)&lt;=0),"",IFERROR(MATCH(E66,UQ_START,1),""))</f>
        <v/>
      </c>
      <c r="Z66" s="0" t="str">
        <f aca="false">IF(Y66="","",E66-INDEX(UQ_START,Y66)+1)</f>
        <v/>
      </c>
      <c r="AA66" s="0" t="str">
        <f aca="false">IF(AND(X66&lt;&gt;"",X66&gt;E66,OR(CAL="ميلادي",Y66&lt;&gt;"")),INT((X66-E66)/IF(CAL="هجري",355,366)),"")</f>
        <v/>
      </c>
      <c r="AB66" s="0" t="str">
        <f aca="false">IF(AA66="","",IFERROR(AA66+IF(IF(CAL="هجري",(INDEX(UQ_START,Y66+12*(AA66+1))+MIN(Z66,INDEX(UQ_LEN,Y66+12*(AA66+1)))-1),DATE(YEAR(E66)+(AA66+1),MONTH(E66),MIN(DAY(E66),DAY(EOMONTH(DATE(YEAR(E66)+(AA66+1),MONTH(E66),1),0)))))&lt;=X66,1,0),""))</f>
        <v/>
      </c>
      <c r="AC66" s="0" t="str">
        <f aca="false">IF(AB66="","",IFERROR(IF(CAL="هجري",(INDEX(UQ_START,Y66+12*(AB66))+MIN(Z66,INDEX(UQ_LEN,Y66+12*(AB66)))-1),DATE(YEAR(E66)+(AB66),MONTH(E66),MIN(DAY(E66),DAY(EOMONTH(DATE(YEAR(E66)+(AB66),MONTH(E66),1),0))))),""))</f>
        <v/>
      </c>
      <c r="AD66" s="0" t="str">
        <f aca="false">IF(AB66="","",IFERROR(IF(CAL="هجري",(INDEX(UQ_START,Y66+12*(AB66+1))+MIN(Z66,INDEX(UQ_LEN,Y66+12*(AB66+1)))-1),DATE(YEAR(E66)+(AB66+1),MONTH(E66),MIN(DAY(E66),DAY(EOMONTH(DATE(YEAR(E66)+(AB66+1),MONTH(E66),1),0))))),""))</f>
        <v/>
      </c>
      <c r="AE66" s="0" t="str">
        <f aca="false">IF(F66="","full",IFERROR(VLOOKUP(K66,L_ENDTAB,2,0),"full"))</f>
        <v>full</v>
      </c>
    </row>
    <row r="67" customFormat="false" ht="15" hidden="false" customHeight="false" outlineLevel="0" collapsed="false">
      <c r="A67" s="19" t="str">
        <f aca="false">IF(B67="","",ROW()-7)</f>
        <v/>
      </c>
      <c r="B67" s="6"/>
      <c r="C67" s="6"/>
      <c r="D67" s="6"/>
      <c r="E67" s="7"/>
      <c r="F67" s="7"/>
      <c r="G67" s="20"/>
      <c r="H67" s="20"/>
      <c r="I67" s="20"/>
      <c r="J67" s="6"/>
      <c r="K67" s="6"/>
      <c r="L67" s="21"/>
      <c r="M67" s="21"/>
      <c r="N67" s="15" t="str">
        <f aca="false">IF(B67="","",IF(F67="","على رأس العمل","انتهت خدمته"))</f>
        <v/>
      </c>
      <c r="O67" s="26" t="str">
        <f aca="false">IF(B67="","",N(G67)+N(H67)+N(I67))</f>
        <v/>
      </c>
      <c r="P67" s="27" t="str">
        <f aca="false">IF(B67="","",IF(F67="",AS_OF,F67))</f>
        <v/>
      </c>
      <c r="Q67" s="28" t="str">
        <f aca="false">IF(OR(AC67="",AD67=""),"",AB67+(X67-AC67)/(AD67-AC67))</f>
        <v/>
      </c>
      <c r="R67" s="26" t="str">
        <f aca="false">IF(Q67="","",O67/2*MIN(Q67,5)+O67*MAX(Q67-5,0))</f>
        <v/>
      </c>
      <c r="S67" s="26" t="str">
        <f aca="false">IF(Q67="","",IF(J67="لبعض الوقت","خارج النطاق",IF(J67="عمل مرن",0,R67)))</f>
        <v/>
      </c>
      <c r="T67" s="26" t="str">
        <f aca="false">IF(Q67="","",IF(J67="لبعض الوقت","خارج النطاق",IF(J67="عمل مرن",0,R67*IF(Q67&lt;2,0,IF(Q67&lt;=5,1/3,IF(Q67&lt;10,2/3,1))))))</f>
        <v/>
      </c>
      <c r="U67" s="26" t="str">
        <f aca="false">IF(F67="","",IF(Q67="","",IF(J67="لبعض الوقت","خارج النطاق",IF(J67="عمل مرن",0,R67*IF(AE67="none",0,IF(AE67="resign",IF(Q67&lt;2,0,IF(Q67&lt;=5,1/3,IF(Q67&lt;10,2/3,1))),1))))))</f>
        <v/>
      </c>
      <c r="V67" s="26" t="n">
        <f aca="false">IF(OR(OR(E67="",P67="",N(O67)&lt;=0),N(M67)&lt;=0),0,IF(J67="عمل مرن",0,N(M67)*O67/30))</f>
        <v>0</v>
      </c>
      <c r="W67" s="29" t="str">
        <f aca="false">IF(Q67="","",IF(F67="",N(S67),N(U67))+V67)</f>
        <v/>
      </c>
      <c r="X67" s="0" t="str">
        <f aca="false">IF(OR(E67="",P67="",N(O67)&lt;=0),"",P67+1-N(L67))</f>
        <v/>
      </c>
      <c r="Y67" s="0" t="str">
        <f aca="false">IF(OR(E67="",P67="",N(O67)&lt;=0),"",IFERROR(MATCH(E67,UQ_START,1),""))</f>
        <v/>
      </c>
      <c r="Z67" s="0" t="str">
        <f aca="false">IF(Y67="","",E67-INDEX(UQ_START,Y67)+1)</f>
        <v/>
      </c>
      <c r="AA67" s="0" t="str">
        <f aca="false">IF(AND(X67&lt;&gt;"",X67&gt;E67,OR(CAL="ميلادي",Y67&lt;&gt;"")),INT((X67-E67)/IF(CAL="هجري",355,366)),"")</f>
        <v/>
      </c>
      <c r="AB67" s="0" t="str">
        <f aca="false">IF(AA67="","",IFERROR(AA67+IF(IF(CAL="هجري",(INDEX(UQ_START,Y67+12*(AA67+1))+MIN(Z67,INDEX(UQ_LEN,Y67+12*(AA67+1)))-1),DATE(YEAR(E67)+(AA67+1),MONTH(E67),MIN(DAY(E67),DAY(EOMONTH(DATE(YEAR(E67)+(AA67+1),MONTH(E67),1),0)))))&lt;=X67,1,0),""))</f>
        <v/>
      </c>
      <c r="AC67" s="0" t="str">
        <f aca="false">IF(AB67="","",IFERROR(IF(CAL="هجري",(INDEX(UQ_START,Y67+12*(AB67))+MIN(Z67,INDEX(UQ_LEN,Y67+12*(AB67)))-1),DATE(YEAR(E67)+(AB67),MONTH(E67),MIN(DAY(E67),DAY(EOMONTH(DATE(YEAR(E67)+(AB67),MONTH(E67),1),0))))),""))</f>
        <v/>
      </c>
      <c r="AD67" s="0" t="str">
        <f aca="false">IF(AB67="","",IFERROR(IF(CAL="هجري",(INDEX(UQ_START,Y67+12*(AB67+1))+MIN(Z67,INDEX(UQ_LEN,Y67+12*(AB67+1)))-1),DATE(YEAR(E67)+(AB67+1),MONTH(E67),MIN(DAY(E67),DAY(EOMONTH(DATE(YEAR(E67)+(AB67+1),MONTH(E67),1),0))))),""))</f>
        <v/>
      </c>
      <c r="AE67" s="0" t="str">
        <f aca="false">IF(F67="","full",IFERROR(VLOOKUP(K67,L_ENDTAB,2,0),"full"))</f>
        <v>full</v>
      </c>
    </row>
    <row r="68" customFormat="false" ht="15" hidden="false" customHeight="false" outlineLevel="0" collapsed="false">
      <c r="A68" s="19" t="str">
        <f aca="false">IF(B68="","",ROW()-7)</f>
        <v/>
      </c>
      <c r="B68" s="6"/>
      <c r="C68" s="6"/>
      <c r="D68" s="6"/>
      <c r="E68" s="7"/>
      <c r="F68" s="7"/>
      <c r="G68" s="20"/>
      <c r="H68" s="20"/>
      <c r="I68" s="20"/>
      <c r="J68" s="6"/>
      <c r="K68" s="6"/>
      <c r="L68" s="21"/>
      <c r="M68" s="21"/>
      <c r="N68" s="15" t="str">
        <f aca="false">IF(B68="","",IF(F68="","على رأس العمل","انتهت خدمته"))</f>
        <v/>
      </c>
      <c r="O68" s="16" t="str">
        <f aca="false">IF(B68="","",N(G68)+N(H68)+N(I68))</f>
        <v/>
      </c>
      <c r="P68" s="22" t="str">
        <f aca="false">IF(B68="","",IF(F68="",AS_OF,F68))</f>
        <v/>
      </c>
      <c r="Q68" s="23" t="str">
        <f aca="false">IF(OR(AC68="",AD68=""),"",AB68+(X68-AC68)/(AD68-AC68))</f>
        <v/>
      </c>
      <c r="R68" s="16" t="str">
        <f aca="false">IF(Q68="","",O68/2*MIN(Q68,5)+O68*MAX(Q68-5,0))</f>
        <v/>
      </c>
      <c r="S68" s="16" t="str">
        <f aca="false">IF(Q68="","",IF(J68="لبعض الوقت","خارج النطاق",IF(J68="عمل مرن",0,R68)))</f>
        <v/>
      </c>
      <c r="T68" s="16" t="str">
        <f aca="false">IF(Q68="","",IF(J68="لبعض الوقت","خارج النطاق",IF(J68="عمل مرن",0,R68*IF(Q68&lt;2,0,IF(Q68&lt;=5,1/3,IF(Q68&lt;10,2/3,1))))))</f>
        <v/>
      </c>
      <c r="U68" s="16" t="str">
        <f aca="false">IF(F68="","",IF(Q68="","",IF(J68="لبعض الوقت","خارج النطاق",IF(J68="عمل مرن",0,R68*IF(AE68="none",0,IF(AE68="resign",IF(Q68&lt;2,0,IF(Q68&lt;=5,1/3,IF(Q68&lt;10,2/3,1))),1))))))</f>
        <v/>
      </c>
      <c r="V68" s="16" t="n">
        <f aca="false">IF(OR(OR(E68="",P68="",N(O68)&lt;=0),N(M68)&lt;=0),0,IF(J68="عمل مرن",0,N(M68)*O68/30))</f>
        <v>0</v>
      </c>
      <c r="W68" s="13" t="str">
        <f aca="false">IF(Q68="","",IF(F68="",N(S68),N(U68))+V68)</f>
        <v/>
      </c>
      <c r="X68" s="0" t="str">
        <f aca="false">IF(OR(E68="",P68="",N(O68)&lt;=0),"",P68+1-N(L68))</f>
        <v/>
      </c>
      <c r="Y68" s="0" t="str">
        <f aca="false">IF(OR(E68="",P68="",N(O68)&lt;=0),"",IFERROR(MATCH(E68,UQ_START,1),""))</f>
        <v/>
      </c>
      <c r="Z68" s="0" t="str">
        <f aca="false">IF(Y68="","",E68-INDEX(UQ_START,Y68)+1)</f>
        <v/>
      </c>
      <c r="AA68" s="0" t="str">
        <f aca="false">IF(AND(X68&lt;&gt;"",X68&gt;E68,OR(CAL="ميلادي",Y68&lt;&gt;"")),INT((X68-E68)/IF(CAL="هجري",355,366)),"")</f>
        <v/>
      </c>
      <c r="AB68" s="0" t="str">
        <f aca="false">IF(AA68="","",IFERROR(AA68+IF(IF(CAL="هجري",(INDEX(UQ_START,Y68+12*(AA68+1))+MIN(Z68,INDEX(UQ_LEN,Y68+12*(AA68+1)))-1),DATE(YEAR(E68)+(AA68+1),MONTH(E68),MIN(DAY(E68),DAY(EOMONTH(DATE(YEAR(E68)+(AA68+1),MONTH(E68),1),0)))))&lt;=X68,1,0),""))</f>
        <v/>
      </c>
      <c r="AC68" s="0" t="str">
        <f aca="false">IF(AB68="","",IFERROR(IF(CAL="هجري",(INDEX(UQ_START,Y68+12*(AB68))+MIN(Z68,INDEX(UQ_LEN,Y68+12*(AB68)))-1),DATE(YEAR(E68)+(AB68),MONTH(E68),MIN(DAY(E68),DAY(EOMONTH(DATE(YEAR(E68)+(AB68),MONTH(E68),1),0))))),""))</f>
        <v/>
      </c>
      <c r="AD68" s="0" t="str">
        <f aca="false">IF(AB68="","",IFERROR(IF(CAL="هجري",(INDEX(UQ_START,Y68+12*(AB68+1))+MIN(Z68,INDEX(UQ_LEN,Y68+12*(AB68+1)))-1),DATE(YEAR(E68)+(AB68+1),MONTH(E68),MIN(DAY(E68),DAY(EOMONTH(DATE(YEAR(E68)+(AB68+1),MONTH(E68),1),0))))),""))</f>
        <v/>
      </c>
      <c r="AE68" s="0" t="str">
        <f aca="false">IF(F68="","full",IFERROR(VLOOKUP(K68,L_ENDTAB,2,0),"full"))</f>
        <v>full</v>
      </c>
    </row>
    <row r="69" customFormat="false" ht="15" hidden="false" customHeight="false" outlineLevel="0" collapsed="false">
      <c r="A69" s="19" t="str">
        <f aca="false">IF(B69="","",ROW()-7)</f>
        <v/>
      </c>
      <c r="B69" s="6"/>
      <c r="C69" s="6"/>
      <c r="D69" s="6"/>
      <c r="E69" s="7"/>
      <c r="F69" s="7"/>
      <c r="G69" s="20"/>
      <c r="H69" s="20"/>
      <c r="I69" s="20"/>
      <c r="J69" s="6"/>
      <c r="K69" s="6"/>
      <c r="L69" s="21"/>
      <c r="M69" s="21"/>
      <c r="N69" s="15" t="str">
        <f aca="false">IF(B69="","",IF(F69="","على رأس العمل","انتهت خدمته"))</f>
        <v/>
      </c>
      <c r="O69" s="26" t="str">
        <f aca="false">IF(B69="","",N(G69)+N(H69)+N(I69))</f>
        <v/>
      </c>
      <c r="P69" s="27" t="str">
        <f aca="false">IF(B69="","",IF(F69="",AS_OF,F69))</f>
        <v/>
      </c>
      <c r="Q69" s="28" t="str">
        <f aca="false">IF(OR(AC69="",AD69=""),"",AB69+(X69-AC69)/(AD69-AC69))</f>
        <v/>
      </c>
      <c r="R69" s="26" t="str">
        <f aca="false">IF(Q69="","",O69/2*MIN(Q69,5)+O69*MAX(Q69-5,0))</f>
        <v/>
      </c>
      <c r="S69" s="26" t="str">
        <f aca="false">IF(Q69="","",IF(J69="لبعض الوقت","خارج النطاق",IF(J69="عمل مرن",0,R69)))</f>
        <v/>
      </c>
      <c r="T69" s="26" t="str">
        <f aca="false">IF(Q69="","",IF(J69="لبعض الوقت","خارج النطاق",IF(J69="عمل مرن",0,R69*IF(Q69&lt;2,0,IF(Q69&lt;=5,1/3,IF(Q69&lt;10,2/3,1))))))</f>
        <v/>
      </c>
      <c r="U69" s="26" t="str">
        <f aca="false">IF(F69="","",IF(Q69="","",IF(J69="لبعض الوقت","خارج النطاق",IF(J69="عمل مرن",0,R69*IF(AE69="none",0,IF(AE69="resign",IF(Q69&lt;2,0,IF(Q69&lt;=5,1/3,IF(Q69&lt;10,2/3,1))),1))))))</f>
        <v/>
      </c>
      <c r="V69" s="26" t="n">
        <f aca="false">IF(OR(OR(E69="",P69="",N(O69)&lt;=0),N(M69)&lt;=0),0,IF(J69="عمل مرن",0,N(M69)*O69/30))</f>
        <v>0</v>
      </c>
      <c r="W69" s="29" t="str">
        <f aca="false">IF(Q69="","",IF(F69="",N(S69),N(U69))+V69)</f>
        <v/>
      </c>
      <c r="X69" s="0" t="str">
        <f aca="false">IF(OR(E69="",P69="",N(O69)&lt;=0),"",P69+1-N(L69))</f>
        <v/>
      </c>
      <c r="Y69" s="0" t="str">
        <f aca="false">IF(OR(E69="",P69="",N(O69)&lt;=0),"",IFERROR(MATCH(E69,UQ_START,1),""))</f>
        <v/>
      </c>
      <c r="Z69" s="0" t="str">
        <f aca="false">IF(Y69="","",E69-INDEX(UQ_START,Y69)+1)</f>
        <v/>
      </c>
      <c r="AA69" s="0" t="str">
        <f aca="false">IF(AND(X69&lt;&gt;"",X69&gt;E69,OR(CAL="ميلادي",Y69&lt;&gt;"")),INT((X69-E69)/IF(CAL="هجري",355,366)),"")</f>
        <v/>
      </c>
      <c r="AB69" s="0" t="str">
        <f aca="false">IF(AA69="","",IFERROR(AA69+IF(IF(CAL="هجري",(INDEX(UQ_START,Y69+12*(AA69+1))+MIN(Z69,INDEX(UQ_LEN,Y69+12*(AA69+1)))-1),DATE(YEAR(E69)+(AA69+1),MONTH(E69),MIN(DAY(E69),DAY(EOMONTH(DATE(YEAR(E69)+(AA69+1),MONTH(E69),1),0)))))&lt;=X69,1,0),""))</f>
        <v/>
      </c>
      <c r="AC69" s="0" t="str">
        <f aca="false">IF(AB69="","",IFERROR(IF(CAL="هجري",(INDEX(UQ_START,Y69+12*(AB69))+MIN(Z69,INDEX(UQ_LEN,Y69+12*(AB69)))-1),DATE(YEAR(E69)+(AB69),MONTH(E69),MIN(DAY(E69),DAY(EOMONTH(DATE(YEAR(E69)+(AB69),MONTH(E69),1),0))))),""))</f>
        <v/>
      </c>
      <c r="AD69" s="0" t="str">
        <f aca="false">IF(AB69="","",IFERROR(IF(CAL="هجري",(INDEX(UQ_START,Y69+12*(AB69+1))+MIN(Z69,INDEX(UQ_LEN,Y69+12*(AB69+1)))-1),DATE(YEAR(E69)+(AB69+1),MONTH(E69),MIN(DAY(E69),DAY(EOMONTH(DATE(YEAR(E69)+(AB69+1),MONTH(E69),1),0))))),""))</f>
        <v/>
      </c>
      <c r="AE69" s="0" t="str">
        <f aca="false">IF(F69="","full",IFERROR(VLOOKUP(K69,L_ENDTAB,2,0),"full"))</f>
        <v>full</v>
      </c>
    </row>
    <row r="70" customFormat="false" ht="15" hidden="false" customHeight="false" outlineLevel="0" collapsed="false">
      <c r="A70" s="19" t="str">
        <f aca="false">IF(B70="","",ROW()-7)</f>
        <v/>
      </c>
      <c r="B70" s="6"/>
      <c r="C70" s="6"/>
      <c r="D70" s="6"/>
      <c r="E70" s="7"/>
      <c r="F70" s="7"/>
      <c r="G70" s="20"/>
      <c r="H70" s="20"/>
      <c r="I70" s="20"/>
      <c r="J70" s="6"/>
      <c r="K70" s="6"/>
      <c r="L70" s="21"/>
      <c r="M70" s="21"/>
      <c r="N70" s="15" t="str">
        <f aca="false">IF(B70="","",IF(F70="","على رأس العمل","انتهت خدمته"))</f>
        <v/>
      </c>
      <c r="O70" s="16" t="str">
        <f aca="false">IF(B70="","",N(G70)+N(H70)+N(I70))</f>
        <v/>
      </c>
      <c r="P70" s="22" t="str">
        <f aca="false">IF(B70="","",IF(F70="",AS_OF,F70))</f>
        <v/>
      </c>
      <c r="Q70" s="23" t="str">
        <f aca="false">IF(OR(AC70="",AD70=""),"",AB70+(X70-AC70)/(AD70-AC70))</f>
        <v/>
      </c>
      <c r="R70" s="16" t="str">
        <f aca="false">IF(Q70="","",O70/2*MIN(Q70,5)+O70*MAX(Q70-5,0))</f>
        <v/>
      </c>
      <c r="S70" s="16" t="str">
        <f aca="false">IF(Q70="","",IF(J70="لبعض الوقت","خارج النطاق",IF(J70="عمل مرن",0,R70)))</f>
        <v/>
      </c>
      <c r="T70" s="16" t="str">
        <f aca="false">IF(Q70="","",IF(J70="لبعض الوقت","خارج النطاق",IF(J70="عمل مرن",0,R70*IF(Q70&lt;2,0,IF(Q70&lt;=5,1/3,IF(Q70&lt;10,2/3,1))))))</f>
        <v/>
      </c>
      <c r="U70" s="16" t="str">
        <f aca="false">IF(F70="","",IF(Q70="","",IF(J70="لبعض الوقت","خارج النطاق",IF(J70="عمل مرن",0,R70*IF(AE70="none",0,IF(AE70="resign",IF(Q70&lt;2,0,IF(Q70&lt;=5,1/3,IF(Q70&lt;10,2/3,1))),1))))))</f>
        <v/>
      </c>
      <c r="V70" s="16" t="n">
        <f aca="false">IF(OR(OR(E70="",P70="",N(O70)&lt;=0),N(M70)&lt;=0),0,IF(J70="عمل مرن",0,N(M70)*O70/30))</f>
        <v>0</v>
      </c>
      <c r="W70" s="13" t="str">
        <f aca="false">IF(Q70="","",IF(F70="",N(S70),N(U70))+V70)</f>
        <v/>
      </c>
      <c r="X70" s="0" t="str">
        <f aca="false">IF(OR(E70="",P70="",N(O70)&lt;=0),"",P70+1-N(L70))</f>
        <v/>
      </c>
      <c r="Y70" s="0" t="str">
        <f aca="false">IF(OR(E70="",P70="",N(O70)&lt;=0),"",IFERROR(MATCH(E70,UQ_START,1),""))</f>
        <v/>
      </c>
      <c r="Z70" s="0" t="str">
        <f aca="false">IF(Y70="","",E70-INDEX(UQ_START,Y70)+1)</f>
        <v/>
      </c>
      <c r="AA70" s="0" t="str">
        <f aca="false">IF(AND(X70&lt;&gt;"",X70&gt;E70,OR(CAL="ميلادي",Y70&lt;&gt;"")),INT((X70-E70)/IF(CAL="هجري",355,366)),"")</f>
        <v/>
      </c>
      <c r="AB70" s="0" t="str">
        <f aca="false">IF(AA70="","",IFERROR(AA70+IF(IF(CAL="هجري",(INDEX(UQ_START,Y70+12*(AA70+1))+MIN(Z70,INDEX(UQ_LEN,Y70+12*(AA70+1)))-1),DATE(YEAR(E70)+(AA70+1),MONTH(E70),MIN(DAY(E70),DAY(EOMONTH(DATE(YEAR(E70)+(AA70+1),MONTH(E70),1),0)))))&lt;=X70,1,0),""))</f>
        <v/>
      </c>
      <c r="AC70" s="0" t="str">
        <f aca="false">IF(AB70="","",IFERROR(IF(CAL="هجري",(INDEX(UQ_START,Y70+12*(AB70))+MIN(Z70,INDEX(UQ_LEN,Y70+12*(AB70)))-1),DATE(YEAR(E70)+(AB70),MONTH(E70),MIN(DAY(E70),DAY(EOMONTH(DATE(YEAR(E70)+(AB70),MONTH(E70),1),0))))),""))</f>
        <v/>
      </c>
      <c r="AD70" s="0" t="str">
        <f aca="false">IF(AB70="","",IFERROR(IF(CAL="هجري",(INDEX(UQ_START,Y70+12*(AB70+1))+MIN(Z70,INDEX(UQ_LEN,Y70+12*(AB70+1)))-1),DATE(YEAR(E70)+(AB70+1),MONTH(E70),MIN(DAY(E70),DAY(EOMONTH(DATE(YEAR(E70)+(AB70+1),MONTH(E70),1),0))))),""))</f>
        <v/>
      </c>
      <c r="AE70" s="0" t="str">
        <f aca="false">IF(F70="","full",IFERROR(VLOOKUP(K70,L_ENDTAB,2,0),"full"))</f>
        <v>full</v>
      </c>
    </row>
    <row r="71" customFormat="false" ht="15" hidden="false" customHeight="false" outlineLevel="0" collapsed="false">
      <c r="A71" s="19" t="str">
        <f aca="false">IF(B71="","",ROW()-7)</f>
        <v/>
      </c>
      <c r="B71" s="6"/>
      <c r="C71" s="6"/>
      <c r="D71" s="6"/>
      <c r="E71" s="7"/>
      <c r="F71" s="7"/>
      <c r="G71" s="20"/>
      <c r="H71" s="20"/>
      <c r="I71" s="20"/>
      <c r="J71" s="6"/>
      <c r="K71" s="6"/>
      <c r="L71" s="21"/>
      <c r="M71" s="21"/>
      <c r="N71" s="15" t="str">
        <f aca="false">IF(B71="","",IF(F71="","على رأس العمل","انتهت خدمته"))</f>
        <v/>
      </c>
      <c r="O71" s="26" t="str">
        <f aca="false">IF(B71="","",N(G71)+N(H71)+N(I71))</f>
        <v/>
      </c>
      <c r="P71" s="27" t="str">
        <f aca="false">IF(B71="","",IF(F71="",AS_OF,F71))</f>
        <v/>
      </c>
      <c r="Q71" s="28" t="str">
        <f aca="false">IF(OR(AC71="",AD71=""),"",AB71+(X71-AC71)/(AD71-AC71))</f>
        <v/>
      </c>
      <c r="R71" s="26" t="str">
        <f aca="false">IF(Q71="","",O71/2*MIN(Q71,5)+O71*MAX(Q71-5,0))</f>
        <v/>
      </c>
      <c r="S71" s="26" t="str">
        <f aca="false">IF(Q71="","",IF(J71="لبعض الوقت","خارج النطاق",IF(J71="عمل مرن",0,R71)))</f>
        <v/>
      </c>
      <c r="T71" s="26" t="str">
        <f aca="false">IF(Q71="","",IF(J71="لبعض الوقت","خارج النطاق",IF(J71="عمل مرن",0,R71*IF(Q71&lt;2,0,IF(Q71&lt;=5,1/3,IF(Q71&lt;10,2/3,1))))))</f>
        <v/>
      </c>
      <c r="U71" s="26" t="str">
        <f aca="false">IF(F71="","",IF(Q71="","",IF(J71="لبعض الوقت","خارج النطاق",IF(J71="عمل مرن",0,R71*IF(AE71="none",0,IF(AE71="resign",IF(Q71&lt;2,0,IF(Q71&lt;=5,1/3,IF(Q71&lt;10,2/3,1))),1))))))</f>
        <v/>
      </c>
      <c r="V71" s="26" t="n">
        <f aca="false">IF(OR(OR(E71="",P71="",N(O71)&lt;=0),N(M71)&lt;=0),0,IF(J71="عمل مرن",0,N(M71)*O71/30))</f>
        <v>0</v>
      </c>
      <c r="W71" s="29" t="str">
        <f aca="false">IF(Q71="","",IF(F71="",N(S71),N(U71))+V71)</f>
        <v/>
      </c>
      <c r="X71" s="0" t="str">
        <f aca="false">IF(OR(E71="",P71="",N(O71)&lt;=0),"",P71+1-N(L71))</f>
        <v/>
      </c>
      <c r="Y71" s="0" t="str">
        <f aca="false">IF(OR(E71="",P71="",N(O71)&lt;=0),"",IFERROR(MATCH(E71,UQ_START,1),""))</f>
        <v/>
      </c>
      <c r="Z71" s="0" t="str">
        <f aca="false">IF(Y71="","",E71-INDEX(UQ_START,Y71)+1)</f>
        <v/>
      </c>
      <c r="AA71" s="0" t="str">
        <f aca="false">IF(AND(X71&lt;&gt;"",X71&gt;E71,OR(CAL="ميلادي",Y71&lt;&gt;"")),INT((X71-E71)/IF(CAL="هجري",355,366)),"")</f>
        <v/>
      </c>
      <c r="AB71" s="0" t="str">
        <f aca="false">IF(AA71="","",IFERROR(AA71+IF(IF(CAL="هجري",(INDEX(UQ_START,Y71+12*(AA71+1))+MIN(Z71,INDEX(UQ_LEN,Y71+12*(AA71+1)))-1),DATE(YEAR(E71)+(AA71+1),MONTH(E71),MIN(DAY(E71),DAY(EOMONTH(DATE(YEAR(E71)+(AA71+1),MONTH(E71),1),0)))))&lt;=X71,1,0),""))</f>
        <v/>
      </c>
      <c r="AC71" s="0" t="str">
        <f aca="false">IF(AB71="","",IFERROR(IF(CAL="هجري",(INDEX(UQ_START,Y71+12*(AB71))+MIN(Z71,INDEX(UQ_LEN,Y71+12*(AB71)))-1),DATE(YEAR(E71)+(AB71),MONTH(E71),MIN(DAY(E71),DAY(EOMONTH(DATE(YEAR(E71)+(AB71),MONTH(E71),1),0))))),""))</f>
        <v/>
      </c>
      <c r="AD71" s="0" t="str">
        <f aca="false">IF(AB71="","",IFERROR(IF(CAL="هجري",(INDEX(UQ_START,Y71+12*(AB71+1))+MIN(Z71,INDEX(UQ_LEN,Y71+12*(AB71+1)))-1),DATE(YEAR(E71)+(AB71+1),MONTH(E71),MIN(DAY(E71),DAY(EOMONTH(DATE(YEAR(E71)+(AB71+1),MONTH(E71),1),0))))),""))</f>
        <v/>
      </c>
      <c r="AE71" s="0" t="str">
        <f aca="false">IF(F71="","full",IFERROR(VLOOKUP(K71,L_ENDTAB,2,0),"full"))</f>
        <v>full</v>
      </c>
    </row>
    <row r="72" customFormat="false" ht="15" hidden="false" customHeight="false" outlineLevel="0" collapsed="false">
      <c r="A72" s="19" t="str">
        <f aca="false">IF(B72="","",ROW()-7)</f>
        <v/>
      </c>
      <c r="B72" s="6"/>
      <c r="C72" s="6"/>
      <c r="D72" s="6"/>
      <c r="E72" s="7"/>
      <c r="F72" s="7"/>
      <c r="G72" s="20"/>
      <c r="H72" s="20"/>
      <c r="I72" s="20"/>
      <c r="J72" s="6"/>
      <c r="K72" s="6"/>
      <c r="L72" s="21"/>
      <c r="M72" s="21"/>
      <c r="N72" s="15" t="str">
        <f aca="false">IF(B72="","",IF(F72="","على رأس العمل","انتهت خدمته"))</f>
        <v/>
      </c>
      <c r="O72" s="16" t="str">
        <f aca="false">IF(B72="","",N(G72)+N(H72)+N(I72))</f>
        <v/>
      </c>
      <c r="P72" s="22" t="str">
        <f aca="false">IF(B72="","",IF(F72="",AS_OF,F72))</f>
        <v/>
      </c>
      <c r="Q72" s="23" t="str">
        <f aca="false">IF(OR(AC72="",AD72=""),"",AB72+(X72-AC72)/(AD72-AC72))</f>
        <v/>
      </c>
      <c r="R72" s="16" t="str">
        <f aca="false">IF(Q72="","",O72/2*MIN(Q72,5)+O72*MAX(Q72-5,0))</f>
        <v/>
      </c>
      <c r="S72" s="16" t="str">
        <f aca="false">IF(Q72="","",IF(J72="لبعض الوقت","خارج النطاق",IF(J72="عمل مرن",0,R72)))</f>
        <v/>
      </c>
      <c r="T72" s="16" t="str">
        <f aca="false">IF(Q72="","",IF(J72="لبعض الوقت","خارج النطاق",IF(J72="عمل مرن",0,R72*IF(Q72&lt;2,0,IF(Q72&lt;=5,1/3,IF(Q72&lt;10,2/3,1))))))</f>
        <v/>
      </c>
      <c r="U72" s="16" t="str">
        <f aca="false">IF(F72="","",IF(Q72="","",IF(J72="لبعض الوقت","خارج النطاق",IF(J72="عمل مرن",0,R72*IF(AE72="none",0,IF(AE72="resign",IF(Q72&lt;2,0,IF(Q72&lt;=5,1/3,IF(Q72&lt;10,2/3,1))),1))))))</f>
        <v/>
      </c>
      <c r="V72" s="16" t="n">
        <f aca="false">IF(OR(OR(E72="",P72="",N(O72)&lt;=0),N(M72)&lt;=0),0,IF(J72="عمل مرن",0,N(M72)*O72/30))</f>
        <v>0</v>
      </c>
      <c r="W72" s="13" t="str">
        <f aca="false">IF(Q72="","",IF(F72="",N(S72),N(U72))+V72)</f>
        <v/>
      </c>
      <c r="X72" s="0" t="str">
        <f aca="false">IF(OR(E72="",P72="",N(O72)&lt;=0),"",P72+1-N(L72))</f>
        <v/>
      </c>
      <c r="Y72" s="0" t="str">
        <f aca="false">IF(OR(E72="",P72="",N(O72)&lt;=0),"",IFERROR(MATCH(E72,UQ_START,1),""))</f>
        <v/>
      </c>
      <c r="Z72" s="0" t="str">
        <f aca="false">IF(Y72="","",E72-INDEX(UQ_START,Y72)+1)</f>
        <v/>
      </c>
      <c r="AA72" s="0" t="str">
        <f aca="false">IF(AND(X72&lt;&gt;"",X72&gt;E72,OR(CAL="ميلادي",Y72&lt;&gt;"")),INT((X72-E72)/IF(CAL="هجري",355,366)),"")</f>
        <v/>
      </c>
      <c r="AB72" s="0" t="str">
        <f aca="false">IF(AA72="","",IFERROR(AA72+IF(IF(CAL="هجري",(INDEX(UQ_START,Y72+12*(AA72+1))+MIN(Z72,INDEX(UQ_LEN,Y72+12*(AA72+1)))-1),DATE(YEAR(E72)+(AA72+1),MONTH(E72),MIN(DAY(E72),DAY(EOMONTH(DATE(YEAR(E72)+(AA72+1),MONTH(E72),1),0)))))&lt;=X72,1,0),""))</f>
        <v/>
      </c>
      <c r="AC72" s="0" t="str">
        <f aca="false">IF(AB72="","",IFERROR(IF(CAL="هجري",(INDEX(UQ_START,Y72+12*(AB72))+MIN(Z72,INDEX(UQ_LEN,Y72+12*(AB72)))-1),DATE(YEAR(E72)+(AB72),MONTH(E72),MIN(DAY(E72),DAY(EOMONTH(DATE(YEAR(E72)+(AB72),MONTH(E72),1),0))))),""))</f>
        <v/>
      </c>
      <c r="AD72" s="0" t="str">
        <f aca="false">IF(AB72="","",IFERROR(IF(CAL="هجري",(INDEX(UQ_START,Y72+12*(AB72+1))+MIN(Z72,INDEX(UQ_LEN,Y72+12*(AB72+1)))-1),DATE(YEAR(E72)+(AB72+1),MONTH(E72),MIN(DAY(E72),DAY(EOMONTH(DATE(YEAR(E72)+(AB72+1),MONTH(E72),1),0))))),""))</f>
        <v/>
      </c>
      <c r="AE72" s="0" t="str">
        <f aca="false">IF(F72="","full",IFERROR(VLOOKUP(K72,L_ENDTAB,2,0),"full"))</f>
        <v>full</v>
      </c>
    </row>
    <row r="73" customFormat="false" ht="15" hidden="false" customHeight="false" outlineLevel="0" collapsed="false">
      <c r="A73" s="19" t="str">
        <f aca="false">IF(B73="","",ROW()-7)</f>
        <v/>
      </c>
      <c r="B73" s="6"/>
      <c r="C73" s="6"/>
      <c r="D73" s="6"/>
      <c r="E73" s="7"/>
      <c r="F73" s="7"/>
      <c r="G73" s="20"/>
      <c r="H73" s="20"/>
      <c r="I73" s="20"/>
      <c r="J73" s="6"/>
      <c r="K73" s="6"/>
      <c r="L73" s="21"/>
      <c r="M73" s="21"/>
      <c r="N73" s="15" t="str">
        <f aca="false">IF(B73="","",IF(F73="","على رأس العمل","انتهت خدمته"))</f>
        <v/>
      </c>
      <c r="O73" s="26" t="str">
        <f aca="false">IF(B73="","",N(G73)+N(H73)+N(I73))</f>
        <v/>
      </c>
      <c r="P73" s="27" t="str">
        <f aca="false">IF(B73="","",IF(F73="",AS_OF,F73))</f>
        <v/>
      </c>
      <c r="Q73" s="28" t="str">
        <f aca="false">IF(OR(AC73="",AD73=""),"",AB73+(X73-AC73)/(AD73-AC73))</f>
        <v/>
      </c>
      <c r="R73" s="26" t="str">
        <f aca="false">IF(Q73="","",O73/2*MIN(Q73,5)+O73*MAX(Q73-5,0))</f>
        <v/>
      </c>
      <c r="S73" s="26" t="str">
        <f aca="false">IF(Q73="","",IF(J73="لبعض الوقت","خارج النطاق",IF(J73="عمل مرن",0,R73)))</f>
        <v/>
      </c>
      <c r="T73" s="26" t="str">
        <f aca="false">IF(Q73="","",IF(J73="لبعض الوقت","خارج النطاق",IF(J73="عمل مرن",0,R73*IF(Q73&lt;2,0,IF(Q73&lt;=5,1/3,IF(Q73&lt;10,2/3,1))))))</f>
        <v/>
      </c>
      <c r="U73" s="26" t="str">
        <f aca="false">IF(F73="","",IF(Q73="","",IF(J73="لبعض الوقت","خارج النطاق",IF(J73="عمل مرن",0,R73*IF(AE73="none",0,IF(AE73="resign",IF(Q73&lt;2,0,IF(Q73&lt;=5,1/3,IF(Q73&lt;10,2/3,1))),1))))))</f>
        <v/>
      </c>
      <c r="V73" s="26" t="n">
        <f aca="false">IF(OR(OR(E73="",P73="",N(O73)&lt;=0),N(M73)&lt;=0),0,IF(J73="عمل مرن",0,N(M73)*O73/30))</f>
        <v>0</v>
      </c>
      <c r="W73" s="29" t="str">
        <f aca="false">IF(Q73="","",IF(F73="",N(S73),N(U73))+V73)</f>
        <v/>
      </c>
      <c r="X73" s="0" t="str">
        <f aca="false">IF(OR(E73="",P73="",N(O73)&lt;=0),"",P73+1-N(L73))</f>
        <v/>
      </c>
      <c r="Y73" s="0" t="str">
        <f aca="false">IF(OR(E73="",P73="",N(O73)&lt;=0),"",IFERROR(MATCH(E73,UQ_START,1),""))</f>
        <v/>
      </c>
      <c r="Z73" s="0" t="str">
        <f aca="false">IF(Y73="","",E73-INDEX(UQ_START,Y73)+1)</f>
        <v/>
      </c>
      <c r="AA73" s="0" t="str">
        <f aca="false">IF(AND(X73&lt;&gt;"",X73&gt;E73,OR(CAL="ميلادي",Y73&lt;&gt;"")),INT((X73-E73)/IF(CAL="هجري",355,366)),"")</f>
        <v/>
      </c>
      <c r="AB73" s="0" t="str">
        <f aca="false">IF(AA73="","",IFERROR(AA73+IF(IF(CAL="هجري",(INDEX(UQ_START,Y73+12*(AA73+1))+MIN(Z73,INDEX(UQ_LEN,Y73+12*(AA73+1)))-1),DATE(YEAR(E73)+(AA73+1),MONTH(E73),MIN(DAY(E73),DAY(EOMONTH(DATE(YEAR(E73)+(AA73+1),MONTH(E73),1),0)))))&lt;=X73,1,0),""))</f>
        <v/>
      </c>
      <c r="AC73" s="0" t="str">
        <f aca="false">IF(AB73="","",IFERROR(IF(CAL="هجري",(INDEX(UQ_START,Y73+12*(AB73))+MIN(Z73,INDEX(UQ_LEN,Y73+12*(AB73)))-1),DATE(YEAR(E73)+(AB73),MONTH(E73),MIN(DAY(E73),DAY(EOMONTH(DATE(YEAR(E73)+(AB73),MONTH(E73),1),0))))),""))</f>
        <v/>
      </c>
      <c r="AD73" s="0" t="str">
        <f aca="false">IF(AB73="","",IFERROR(IF(CAL="هجري",(INDEX(UQ_START,Y73+12*(AB73+1))+MIN(Z73,INDEX(UQ_LEN,Y73+12*(AB73+1)))-1),DATE(YEAR(E73)+(AB73+1),MONTH(E73),MIN(DAY(E73),DAY(EOMONTH(DATE(YEAR(E73)+(AB73+1),MONTH(E73),1),0))))),""))</f>
        <v/>
      </c>
      <c r="AE73" s="0" t="str">
        <f aca="false">IF(F73="","full",IFERROR(VLOOKUP(K73,L_ENDTAB,2,0),"full"))</f>
        <v>full</v>
      </c>
    </row>
    <row r="74" customFormat="false" ht="15" hidden="false" customHeight="false" outlineLevel="0" collapsed="false">
      <c r="A74" s="19" t="str">
        <f aca="false">IF(B74="","",ROW()-7)</f>
        <v/>
      </c>
      <c r="B74" s="6"/>
      <c r="C74" s="6"/>
      <c r="D74" s="6"/>
      <c r="E74" s="7"/>
      <c r="F74" s="7"/>
      <c r="G74" s="20"/>
      <c r="H74" s="20"/>
      <c r="I74" s="20"/>
      <c r="J74" s="6"/>
      <c r="K74" s="6"/>
      <c r="L74" s="21"/>
      <c r="M74" s="21"/>
      <c r="N74" s="15" t="str">
        <f aca="false">IF(B74="","",IF(F74="","على رأس العمل","انتهت خدمته"))</f>
        <v/>
      </c>
      <c r="O74" s="16" t="str">
        <f aca="false">IF(B74="","",N(G74)+N(H74)+N(I74))</f>
        <v/>
      </c>
      <c r="P74" s="22" t="str">
        <f aca="false">IF(B74="","",IF(F74="",AS_OF,F74))</f>
        <v/>
      </c>
      <c r="Q74" s="23" t="str">
        <f aca="false">IF(OR(AC74="",AD74=""),"",AB74+(X74-AC74)/(AD74-AC74))</f>
        <v/>
      </c>
      <c r="R74" s="16" t="str">
        <f aca="false">IF(Q74="","",O74/2*MIN(Q74,5)+O74*MAX(Q74-5,0))</f>
        <v/>
      </c>
      <c r="S74" s="16" t="str">
        <f aca="false">IF(Q74="","",IF(J74="لبعض الوقت","خارج النطاق",IF(J74="عمل مرن",0,R74)))</f>
        <v/>
      </c>
      <c r="T74" s="16" t="str">
        <f aca="false">IF(Q74="","",IF(J74="لبعض الوقت","خارج النطاق",IF(J74="عمل مرن",0,R74*IF(Q74&lt;2,0,IF(Q74&lt;=5,1/3,IF(Q74&lt;10,2/3,1))))))</f>
        <v/>
      </c>
      <c r="U74" s="16" t="str">
        <f aca="false">IF(F74="","",IF(Q74="","",IF(J74="لبعض الوقت","خارج النطاق",IF(J74="عمل مرن",0,R74*IF(AE74="none",0,IF(AE74="resign",IF(Q74&lt;2,0,IF(Q74&lt;=5,1/3,IF(Q74&lt;10,2/3,1))),1))))))</f>
        <v/>
      </c>
      <c r="V74" s="16" t="n">
        <f aca="false">IF(OR(OR(E74="",P74="",N(O74)&lt;=0),N(M74)&lt;=0),0,IF(J74="عمل مرن",0,N(M74)*O74/30))</f>
        <v>0</v>
      </c>
      <c r="W74" s="13" t="str">
        <f aca="false">IF(Q74="","",IF(F74="",N(S74),N(U74))+V74)</f>
        <v/>
      </c>
      <c r="X74" s="0" t="str">
        <f aca="false">IF(OR(E74="",P74="",N(O74)&lt;=0),"",P74+1-N(L74))</f>
        <v/>
      </c>
      <c r="Y74" s="0" t="str">
        <f aca="false">IF(OR(E74="",P74="",N(O74)&lt;=0),"",IFERROR(MATCH(E74,UQ_START,1),""))</f>
        <v/>
      </c>
      <c r="Z74" s="0" t="str">
        <f aca="false">IF(Y74="","",E74-INDEX(UQ_START,Y74)+1)</f>
        <v/>
      </c>
      <c r="AA74" s="0" t="str">
        <f aca="false">IF(AND(X74&lt;&gt;"",X74&gt;E74,OR(CAL="ميلادي",Y74&lt;&gt;"")),INT((X74-E74)/IF(CAL="هجري",355,366)),"")</f>
        <v/>
      </c>
      <c r="AB74" s="0" t="str">
        <f aca="false">IF(AA74="","",IFERROR(AA74+IF(IF(CAL="هجري",(INDEX(UQ_START,Y74+12*(AA74+1))+MIN(Z74,INDEX(UQ_LEN,Y74+12*(AA74+1)))-1),DATE(YEAR(E74)+(AA74+1),MONTH(E74),MIN(DAY(E74),DAY(EOMONTH(DATE(YEAR(E74)+(AA74+1),MONTH(E74),1),0)))))&lt;=X74,1,0),""))</f>
        <v/>
      </c>
      <c r="AC74" s="0" t="str">
        <f aca="false">IF(AB74="","",IFERROR(IF(CAL="هجري",(INDEX(UQ_START,Y74+12*(AB74))+MIN(Z74,INDEX(UQ_LEN,Y74+12*(AB74)))-1),DATE(YEAR(E74)+(AB74),MONTH(E74),MIN(DAY(E74),DAY(EOMONTH(DATE(YEAR(E74)+(AB74),MONTH(E74),1),0))))),""))</f>
        <v/>
      </c>
      <c r="AD74" s="0" t="str">
        <f aca="false">IF(AB74="","",IFERROR(IF(CAL="هجري",(INDEX(UQ_START,Y74+12*(AB74+1))+MIN(Z74,INDEX(UQ_LEN,Y74+12*(AB74+1)))-1),DATE(YEAR(E74)+(AB74+1),MONTH(E74),MIN(DAY(E74),DAY(EOMONTH(DATE(YEAR(E74)+(AB74+1),MONTH(E74),1),0))))),""))</f>
        <v/>
      </c>
      <c r="AE74" s="0" t="str">
        <f aca="false">IF(F74="","full",IFERROR(VLOOKUP(K74,L_ENDTAB,2,0),"full"))</f>
        <v>full</v>
      </c>
    </row>
    <row r="75" customFormat="false" ht="15" hidden="false" customHeight="false" outlineLevel="0" collapsed="false">
      <c r="A75" s="19" t="str">
        <f aca="false">IF(B75="","",ROW()-7)</f>
        <v/>
      </c>
      <c r="B75" s="6"/>
      <c r="C75" s="6"/>
      <c r="D75" s="6"/>
      <c r="E75" s="7"/>
      <c r="F75" s="7"/>
      <c r="G75" s="20"/>
      <c r="H75" s="20"/>
      <c r="I75" s="20"/>
      <c r="J75" s="6"/>
      <c r="K75" s="6"/>
      <c r="L75" s="21"/>
      <c r="M75" s="21"/>
      <c r="N75" s="15" t="str">
        <f aca="false">IF(B75="","",IF(F75="","على رأس العمل","انتهت خدمته"))</f>
        <v/>
      </c>
      <c r="O75" s="26" t="str">
        <f aca="false">IF(B75="","",N(G75)+N(H75)+N(I75))</f>
        <v/>
      </c>
      <c r="P75" s="27" t="str">
        <f aca="false">IF(B75="","",IF(F75="",AS_OF,F75))</f>
        <v/>
      </c>
      <c r="Q75" s="28" t="str">
        <f aca="false">IF(OR(AC75="",AD75=""),"",AB75+(X75-AC75)/(AD75-AC75))</f>
        <v/>
      </c>
      <c r="R75" s="26" t="str">
        <f aca="false">IF(Q75="","",O75/2*MIN(Q75,5)+O75*MAX(Q75-5,0))</f>
        <v/>
      </c>
      <c r="S75" s="26" t="str">
        <f aca="false">IF(Q75="","",IF(J75="لبعض الوقت","خارج النطاق",IF(J75="عمل مرن",0,R75)))</f>
        <v/>
      </c>
      <c r="T75" s="26" t="str">
        <f aca="false">IF(Q75="","",IF(J75="لبعض الوقت","خارج النطاق",IF(J75="عمل مرن",0,R75*IF(Q75&lt;2,0,IF(Q75&lt;=5,1/3,IF(Q75&lt;10,2/3,1))))))</f>
        <v/>
      </c>
      <c r="U75" s="26" t="str">
        <f aca="false">IF(F75="","",IF(Q75="","",IF(J75="لبعض الوقت","خارج النطاق",IF(J75="عمل مرن",0,R75*IF(AE75="none",0,IF(AE75="resign",IF(Q75&lt;2,0,IF(Q75&lt;=5,1/3,IF(Q75&lt;10,2/3,1))),1))))))</f>
        <v/>
      </c>
      <c r="V75" s="26" t="n">
        <f aca="false">IF(OR(OR(E75="",P75="",N(O75)&lt;=0),N(M75)&lt;=0),0,IF(J75="عمل مرن",0,N(M75)*O75/30))</f>
        <v>0</v>
      </c>
      <c r="W75" s="29" t="str">
        <f aca="false">IF(Q75="","",IF(F75="",N(S75),N(U75))+V75)</f>
        <v/>
      </c>
      <c r="X75" s="0" t="str">
        <f aca="false">IF(OR(E75="",P75="",N(O75)&lt;=0),"",P75+1-N(L75))</f>
        <v/>
      </c>
      <c r="Y75" s="0" t="str">
        <f aca="false">IF(OR(E75="",P75="",N(O75)&lt;=0),"",IFERROR(MATCH(E75,UQ_START,1),""))</f>
        <v/>
      </c>
      <c r="Z75" s="0" t="str">
        <f aca="false">IF(Y75="","",E75-INDEX(UQ_START,Y75)+1)</f>
        <v/>
      </c>
      <c r="AA75" s="0" t="str">
        <f aca="false">IF(AND(X75&lt;&gt;"",X75&gt;E75,OR(CAL="ميلادي",Y75&lt;&gt;"")),INT((X75-E75)/IF(CAL="هجري",355,366)),"")</f>
        <v/>
      </c>
      <c r="AB75" s="0" t="str">
        <f aca="false">IF(AA75="","",IFERROR(AA75+IF(IF(CAL="هجري",(INDEX(UQ_START,Y75+12*(AA75+1))+MIN(Z75,INDEX(UQ_LEN,Y75+12*(AA75+1)))-1),DATE(YEAR(E75)+(AA75+1),MONTH(E75),MIN(DAY(E75),DAY(EOMONTH(DATE(YEAR(E75)+(AA75+1),MONTH(E75),1),0)))))&lt;=X75,1,0),""))</f>
        <v/>
      </c>
      <c r="AC75" s="0" t="str">
        <f aca="false">IF(AB75="","",IFERROR(IF(CAL="هجري",(INDEX(UQ_START,Y75+12*(AB75))+MIN(Z75,INDEX(UQ_LEN,Y75+12*(AB75)))-1),DATE(YEAR(E75)+(AB75),MONTH(E75),MIN(DAY(E75),DAY(EOMONTH(DATE(YEAR(E75)+(AB75),MONTH(E75),1),0))))),""))</f>
        <v/>
      </c>
      <c r="AD75" s="0" t="str">
        <f aca="false">IF(AB75="","",IFERROR(IF(CAL="هجري",(INDEX(UQ_START,Y75+12*(AB75+1))+MIN(Z75,INDEX(UQ_LEN,Y75+12*(AB75+1)))-1),DATE(YEAR(E75)+(AB75+1),MONTH(E75),MIN(DAY(E75),DAY(EOMONTH(DATE(YEAR(E75)+(AB75+1),MONTH(E75),1),0))))),""))</f>
        <v/>
      </c>
      <c r="AE75" s="0" t="str">
        <f aca="false">IF(F75="","full",IFERROR(VLOOKUP(K75,L_ENDTAB,2,0),"full"))</f>
        <v>full</v>
      </c>
    </row>
    <row r="76" customFormat="false" ht="15" hidden="false" customHeight="false" outlineLevel="0" collapsed="false">
      <c r="A76" s="19" t="str">
        <f aca="false">IF(B76="","",ROW()-7)</f>
        <v/>
      </c>
      <c r="B76" s="6"/>
      <c r="C76" s="6"/>
      <c r="D76" s="6"/>
      <c r="E76" s="7"/>
      <c r="F76" s="7"/>
      <c r="G76" s="20"/>
      <c r="H76" s="20"/>
      <c r="I76" s="20"/>
      <c r="J76" s="6"/>
      <c r="K76" s="6"/>
      <c r="L76" s="21"/>
      <c r="M76" s="21"/>
      <c r="N76" s="15" t="str">
        <f aca="false">IF(B76="","",IF(F76="","على رأس العمل","انتهت خدمته"))</f>
        <v/>
      </c>
      <c r="O76" s="16" t="str">
        <f aca="false">IF(B76="","",N(G76)+N(H76)+N(I76))</f>
        <v/>
      </c>
      <c r="P76" s="22" t="str">
        <f aca="false">IF(B76="","",IF(F76="",AS_OF,F76))</f>
        <v/>
      </c>
      <c r="Q76" s="23" t="str">
        <f aca="false">IF(OR(AC76="",AD76=""),"",AB76+(X76-AC76)/(AD76-AC76))</f>
        <v/>
      </c>
      <c r="R76" s="16" t="str">
        <f aca="false">IF(Q76="","",O76/2*MIN(Q76,5)+O76*MAX(Q76-5,0))</f>
        <v/>
      </c>
      <c r="S76" s="16" t="str">
        <f aca="false">IF(Q76="","",IF(J76="لبعض الوقت","خارج النطاق",IF(J76="عمل مرن",0,R76)))</f>
        <v/>
      </c>
      <c r="T76" s="16" t="str">
        <f aca="false">IF(Q76="","",IF(J76="لبعض الوقت","خارج النطاق",IF(J76="عمل مرن",0,R76*IF(Q76&lt;2,0,IF(Q76&lt;=5,1/3,IF(Q76&lt;10,2/3,1))))))</f>
        <v/>
      </c>
      <c r="U76" s="16" t="str">
        <f aca="false">IF(F76="","",IF(Q76="","",IF(J76="لبعض الوقت","خارج النطاق",IF(J76="عمل مرن",0,R76*IF(AE76="none",0,IF(AE76="resign",IF(Q76&lt;2,0,IF(Q76&lt;=5,1/3,IF(Q76&lt;10,2/3,1))),1))))))</f>
        <v/>
      </c>
      <c r="V76" s="16" t="n">
        <f aca="false">IF(OR(OR(E76="",P76="",N(O76)&lt;=0),N(M76)&lt;=0),0,IF(J76="عمل مرن",0,N(M76)*O76/30))</f>
        <v>0</v>
      </c>
      <c r="W76" s="13" t="str">
        <f aca="false">IF(Q76="","",IF(F76="",N(S76),N(U76))+V76)</f>
        <v/>
      </c>
      <c r="X76" s="0" t="str">
        <f aca="false">IF(OR(E76="",P76="",N(O76)&lt;=0),"",P76+1-N(L76))</f>
        <v/>
      </c>
      <c r="Y76" s="0" t="str">
        <f aca="false">IF(OR(E76="",P76="",N(O76)&lt;=0),"",IFERROR(MATCH(E76,UQ_START,1),""))</f>
        <v/>
      </c>
      <c r="Z76" s="0" t="str">
        <f aca="false">IF(Y76="","",E76-INDEX(UQ_START,Y76)+1)</f>
        <v/>
      </c>
      <c r="AA76" s="0" t="str">
        <f aca="false">IF(AND(X76&lt;&gt;"",X76&gt;E76,OR(CAL="ميلادي",Y76&lt;&gt;"")),INT((X76-E76)/IF(CAL="هجري",355,366)),"")</f>
        <v/>
      </c>
      <c r="AB76" s="0" t="str">
        <f aca="false">IF(AA76="","",IFERROR(AA76+IF(IF(CAL="هجري",(INDEX(UQ_START,Y76+12*(AA76+1))+MIN(Z76,INDEX(UQ_LEN,Y76+12*(AA76+1)))-1),DATE(YEAR(E76)+(AA76+1),MONTH(E76),MIN(DAY(E76),DAY(EOMONTH(DATE(YEAR(E76)+(AA76+1),MONTH(E76),1),0)))))&lt;=X76,1,0),""))</f>
        <v/>
      </c>
      <c r="AC76" s="0" t="str">
        <f aca="false">IF(AB76="","",IFERROR(IF(CAL="هجري",(INDEX(UQ_START,Y76+12*(AB76))+MIN(Z76,INDEX(UQ_LEN,Y76+12*(AB76)))-1),DATE(YEAR(E76)+(AB76),MONTH(E76),MIN(DAY(E76),DAY(EOMONTH(DATE(YEAR(E76)+(AB76),MONTH(E76),1),0))))),""))</f>
        <v/>
      </c>
      <c r="AD76" s="0" t="str">
        <f aca="false">IF(AB76="","",IFERROR(IF(CAL="هجري",(INDEX(UQ_START,Y76+12*(AB76+1))+MIN(Z76,INDEX(UQ_LEN,Y76+12*(AB76+1)))-1),DATE(YEAR(E76)+(AB76+1),MONTH(E76),MIN(DAY(E76),DAY(EOMONTH(DATE(YEAR(E76)+(AB76+1),MONTH(E76),1),0))))),""))</f>
        <v/>
      </c>
      <c r="AE76" s="0" t="str">
        <f aca="false">IF(F76="","full",IFERROR(VLOOKUP(K76,L_ENDTAB,2,0),"full"))</f>
        <v>full</v>
      </c>
    </row>
    <row r="77" customFormat="false" ht="15" hidden="false" customHeight="false" outlineLevel="0" collapsed="false">
      <c r="A77" s="19" t="str">
        <f aca="false">IF(B77="","",ROW()-7)</f>
        <v/>
      </c>
      <c r="B77" s="6"/>
      <c r="C77" s="6"/>
      <c r="D77" s="6"/>
      <c r="E77" s="7"/>
      <c r="F77" s="7"/>
      <c r="G77" s="20"/>
      <c r="H77" s="20"/>
      <c r="I77" s="20"/>
      <c r="J77" s="6"/>
      <c r="K77" s="6"/>
      <c r="L77" s="21"/>
      <c r="M77" s="21"/>
      <c r="N77" s="15" t="str">
        <f aca="false">IF(B77="","",IF(F77="","على رأس العمل","انتهت خدمته"))</f>
        <v/>
      </c>
      <c r="O77" s="26" t="str">
        <f aca="false">IF(B77="","",N(G77)+N(H77)+N(I77))</f>
        <v/>
      </c>
      <c r="P77" s="27" t="str">
        <f aca="false">IF(B77="","",IF(F77="",AS_OF,F77))</f>
        <v/>
      </c>
      <c r="Q77" s="28" t="str">
        <f aca="false">IF(OR(AC77="",AD77=""),"",AB77+(X77-AC77)/(AD77-AC77))</f>
        <v/>
      </c>
      <c r="R77" s="26" t="str">
        <f aca="false">IF(Q77="","",O77/2*MIN(Q77,5)+O77*MAX(Q77-5,0))</f>
        <v/>
      </c>
      <c r="S77" s="26" t="str">
        <f aca="false">IF(Q77="","",IF(J77="لبعض الوقت","خارج النطاق",IF(J77="عمل مرن",0,R77)))</f>
        <v/>
      </c>
      <c r="T77" s="26" t="str">
        <f aca="false">IF(Q77="","",IF(J77="لبعض الوقت","خارج النطاق",IF(J77="عمل مرن",0,R77*IF(Q77&lt;2,0,IF(Q77&lt;=5,1/3,IF(Q77&lt;10,2/3,1))))))</f>
        <v/>
      </c>
      <c r="U77" s="26" t="str">
        <f aca="false">IF(F77="","",IF(Q77="","",IF(J77="لبعض الوقت","خارج النطاق",IF(J77="عمل مرن",0,R77*IF(AE77="none",0,IF(AE77="resign",IF(Q77&lt;2,0,IF(Q77&lt;=5,1/3,IF(Q77&lt;10,2/3,1))),1))))))</f>
        <v/>
      </c>
      <c r="V77" s="26" t="n">
        <f aca="false">IF(OR(OR(E77="",P77="",N(O77)&lt;=0),N(M77)&lt;=0),0,IF(J77="عمل مرن",0,N(M77)*O77/30))</f>
        <v>0</v>
      </c>
      <c r="W77" s="29" t="str">
        <f aca="false">IF(Q77="","",IF(F77="",N(S77),N(U77))+V77)</f>
        <v/>
      </c>
      <c r="X77" s="0" t="str">
        <f aca="false">IF(OR(E77="",P77="",N(O77)&lt;=0),"",P77+1-N(L77))</f>
        <v/>
      </c>
      <c r="Y77" s="0" t="str">
        <f aca="false">IF(OR(E77="",P77="",N(O77)&lt;=0),"",IFERROR(MATCH(E77,UQ_START,1),""))</f>
        <v/>
      </c>
      <c r="Z77" s="0" t="str">
        <f aca="false">IF(Y77="","",E77-INDEX(UQ_START,Y77)+1)</f>
        <v/>
      </c>
      <c r="AA77" s="0" t="str">
        <f aca="false">IF(AND(X77&lt;&gt;"",X77&gt;E77,OR(CAL="ميلادي",Y77&lt;&gt;"")),INT((X77-E77)/IF(CAL="هجري",355,366)),"")</f>
        <v/>
      </c>
      <c r="AB77" s="0" t="str">
        <f aca="false">IF(AA77="","",IFERROR(AA77+IF(IF(CAL="هجري",(INDEX(UQ_START,Y77+12*(AA77+1))+MIN(Z77,INDEX(UQ_LEN,Y77+12*(AA77+1)))-1),DATE(YEAR(E77)+(AA77+1),MONTH(E77),MIN(DAY(E77),DAY(EOMONTH(DATE(YEAR(E77)+(AA77+1),MONTH(E77),1),0)))))&lt;=X77,1,0),""))</f>
        <v/>
      </c>
      <c r="AC77" s="0" t="str">
        <f aca="false">IF(AB77="","",IFERROR(IF(CAL="هجري",(INDEX(UQ_START,Y77+12*(AB77))+MIN(Z77,INDEX(UQ_LEN,Y77+12*(AB77)))-1),DATE(YEAR(E77)+(AB77),MONTH(E77),MIN(DAY(E77),DAY(EOMONTH(DATE(YEAR(E77)+(AB77),MONTH(E77),1),0))))),""))</f>
        <v/>
      </c>
      <c r="AD77" s="0" t="str">
        <f aca="false">IF(AB77="","",IFERROR(IF(CAL="هجري",(INDEX(UQ_START,Y77+12*(AB77+1))+MIN(Z77,INDEX(UQ_LEN,Y77+12*(AB77+1)))-1),DATE(YEAR(E77)+(AB77+1),MONTH(E77),MIN(DAY(E77),DAY(EOMONTH(DATE(YEAR(E77)+(AB77+1),MONTH(E77),1),0))))),""))</f>
        <v/>
      </c>
      <c r="AE77" s="0" t="str">
        <f aca="false">IF(F77="","full",IFERROR(VLOOKUP(K77,L_ENDTAB,2,0),"full"))</f>
        <v>full</v>
      </c>
    </row>
    <row r="78" customFormat="false" ht="15" hidden="false" customHeight="false" outlineLevel="0" collapsed="false">
      <c r="A78" s="19" t="str">
        <f aca="false">IF(B78="","",ROW()-7)</f>
        <v/>
      </c>
      <c r="B78" s="6"/>
      <c r="C78" s="6"/>
      <c r="D78" s="6"/>
      <c r="E78" s="7"/>
      <c r="F78" s="7"/>
      <c r="G78" s="20"/>
      <c r="H78" s="20"/>
      <c r="I78" s="20"/>
      <c r="J78" s="6"/>
      <c r="K78" s="6"/>
      <c r="L78" s="21"/>
      <c r="M78" s="21"/>
      <c r="N78" s="15" t="str">
        <f aca="false">IF(B78="","",IF(F78="","على رأس العمل","انتهت خدمته"))</f>
        <v/>
      </c>
      <c r="O78" s="16" t="str">
        <f aca="false">IF(B78="","",N(G78)+N(H78)+N(I78))</f>
        <v/>
      </c>
      <c r="P78" s="22" t="str">
        <f aca="false">IF(B78="","",IF(F78="",AS_OF,F78))</f>
        <v/>
      </c>
      <c r="Q78" s="23" t="str">
        <f aca="false">IF(OR(AC78="",AD78=""),"",AB78+(X78-AC78)/(AD78-AC78))</f>
        <v/>
      </c>
      <c r="R78" s="16" t="str">
        <f aca="false">IF(Q78="","",O78/2*MIN(Q78,5)+O78*MAX(Q78-5,0))</f>
        <v/>
      </c>
      <c r="S78" s="16" t="str">
        <f aca="false">IF(Q78="","",IF(J78="لبعض الوقت","خارج النطاق",IF(J78="عمل مرن",0,R78)))</f>
        <v/>
      </c>
      <c r="T78" s="16" t="str">
        <f aca="false">IF(Q78="","",IF(J78="لبعض الوقت","خارج النطاق",IF(J78="عمل مرن",0,R78*IF(Q78&lt;2,0,IF(Q78&lt;=5,1/3,IF(Q78&lt;10,2/3,1))))))</f>
        <v/>
      </c>
      <c r="U78" s="16" t="str">
        <f aca="false">IF(F78="","",IF(Q78="","",IF(J78="لبعض الوقت","خارج النطاق",IF(J78="عمل مرن",0,R78*IF(AE78="none",0,IF(AE78="resign",IF(Q78&lt;2,0,IF(Q78&lt;=5,1/3,IF(Q78&lt;10,2/3,1))),1))))))</f>
        <v/>
      </c>
      <c r="V78" s="16" t="n">
        <f aca="false">IF(OR(OR(E78="",P78="",N(O78)&lt;=0),N(M78)&lt;=0),0,IF(J78="عمل مرن",0,N(M78)*O78/30))</f>
        <v>0</v>
      </c>
      <c r="W78" s="13" t="str">
        <f aca="false">IF(Q78="","",IF(F78="",N(S78),N(U78))+V78)</f>
        <v/>
      </c>
      <c r="X78" s="0" t="str">
        <f aca="false">IF(OR(E78="",P78="",N(O78)&lt;=0),"",P78+1-N(L78))</f>
        <v/>
      </c>
      <c r="Y78" s="0" t="str">
        <f aca="false">IF(OR(E78="",P78="",N(O78)&lt;=0),"",IFERROR(MATCH(E78,UQ_START,1),""))</f>
        <v/>
      </c>
      <c r="Z78" s="0" t="str">
        <f aca="false">IF(Y78="","",E78-INDEX(UQ_START,Y78)+1)</f>
        <v/>
      </c>
      <c r="AA78" s="0" t="str">
        <f aca="false">IF(AND(X78&lt;&gt;"",X78&gt;E78,OR(CAL="ميلادي",Y78&lt;&gt;"")),INT((X78-E78)/IF(CAL="هجري",355,366)),"")</f>
        <v/>
      </c>
      <c r="AB78" s="0" t="str">
        <f aca="false">IF(AA78="","",IFERROR(AA78+IF(IF(CAL="هجري",(INDEX(UQ_START,Y78+12*(AA78+1))+MIN(Z78,INDEX(UQ_LEN,Y78+12*(AA78+1)))-1),DATE(YEAR(E78)+(AA78+1),MONTH(E78),MIN(DAY(E78),DAY(EOMONTH(DATE(YEAR(E78)+(AA78+1),MONTH(E78),1),0)))))&lt;=X78,1,0),""))</f>
        <v/>
      </c>
      <c r="AC78" s="0" t="str">
        <f aca="false">IF(AB78="","",IFERROR(IF(CAL="هجري",(INDEX(UQ_START,Y78+12*(AB78))+MIN(Z78,INDEX(UQ_LEN,Y78+12*(AB78)))-1),DATE(YEAR(E78)+(AB78),MONTH(E78),MIN(DAY(E78),DAY(EOMONTH(DATE(YEAR(E78)+(AB78),MONTH(E78),1),0))))),""))</f>
        <v/>
      </c>
      <c r="AD78" s="0" t="str">
        <f aca="false">IF(AB78="","",IFERROR(IF(CAL="هجري",(INDEX(UQ_START,Y78+12*(AB78+1))+MIN(Z78,INDEX(UQ_LEN,Y78+12*(AB78+1)))-1),DATE(YEAR(E78)+(AB78+1),MONTH(E78),MIN(DAY(E78),DAY(EOMONTH(DATE(YEAR(E78)+(AB78+1),MONTH(E78),1),0))))),""))</f>
        <v/>
      </c>
      <c r="AE78" s="0" t="str">
        <f aca="false">IF(F78="","full",IFERROR(VLOOKUP(K78,L_ENDTAB,2,0),"full"))</f>
        <v>full</v>
      </c>
    </row>
    <row r="79" customFormat="false" ht="15" hidden="false" customHeight="false" outlineLevel="0" collapsed="false">
      <c r="A79" s="19" t="str">
        <f aca="false">IF(B79="","",ROW()-7)</f>
        <v/>
      </c>
      <c r="B79" s="6"/>
      <c r="C79" s="6"/>
      <c r="D79" s="6"/>
      <c r="E79" s="7"/>
      <c r="F79" s="7"/>
      <c r="G79" s="20"/>
      <c r="H79" s="20"/>
      <c r="I79" s="20"/>
      <c r="J79" s="6"/>
      <c r="K79" s="6"/>
      <c r="L79" s="21"/>
      <c r="M79" s="21"/>
      <c r="N79" s="15" t="str">
        <f aca="false">IF(B79="","",IF(F79="","على رأس العمل","انتهت خدمته"))</f>
        <v/>
      </c>
      <c r="O79" s="26" t="str">
        <f aca="false">IF(B79="","",N(G79)+N(H79)+N(I79))</f>
        <v/>
      </c>
      <c r="P79" s="27" t="str">
        <f aca="false">IF(B79="","",IF(F79="",AS_OF,F79))</f>
        <v/>
      </c>
      <c r="Q79" s="28" t="str">
        <f aca="false">IF(OR(AC79="",AD79=""),"",AB79+(X79-AC79)/(AD79-AC79))</f>
        <v/>
      </c>
      <c r="R79" s="26" t="str">
        <f aca="false">IF(Q79="","",O79/2*MIN(Q79,5)+O79*MAX(Q79-5,0))</f>
        <v/>
      </c>
      <c r="S79" s="26" t="str">
        <f aca="false">IF(Q79="","",IF(J79="لبعض الوقت","خارج النطاق",IF(J79="عمل مرن",0,R79)))</f>
        <v/>
      </c>
      <c r="T79" s="26" t="str">
        <f aca="false">IF(Q79="","",IF(J79="لبعض الوقت","خارج النطاق",IF(J79="عمل مرن",0,R79*IF(Q79&lt;2,0,IF(Q79&lt;=5,1/3,IF(Q79&lt;10,2/3,1))))))</f>
        <v/>
      </c>
      <c r="U79" s="26" t="str">
        <f aca="false">IF(F79="","",IF(Q79="","",IF(J79="لبعض الوقت","خارج النطاق",IF(J79="عمل مرن",0,R79*IF(AE79="none",0,IF(AE79="resign",IF(Q79&lt;2,0,IF(Q79&lt;=5,1/3,IF(Q79&lt;10,2/3,1))),1))))))</f>
        <v/>
      </c>
      <c r="V79" s="26" t="n">
        <f aca="false">IF(OR(OR(E79="",P79="",N(O79)&lt;=0),N(M79)&lt;=0),0,IF(J79="عمل مرن",0,N(M79)*O79/30))</f>
        <v>0</v>
      </c>
      <c r="W79" s="29" t="str">
        <f aca="false">IF(Q79="","",IF(F79="",N(S79),N(U79))+V79)</f>
        <v/>
      </c>
      <c r="X79" s="0" t="str">
        <f aca="false">IF(OR(E79="",P79="",N(O79)&lt;=0),"",P79+1-N(L79))</f>
        <v/>
      </c>
      <c r="Y79" s="0" t="str">
        <f aca="false">IF(OR(E79="",P79="",N(O79)&lt;=0),"",IFERROR(MATCH(E79,UQ_START,1),""))</f>
        <v/>
      </c>
      <c r="Z79" s="0" t="str">
        <f aca="false">IF(Y79="","",E79-INDEX(UQ_START,Y79)+1)</f>
        <v/>
      </c>
      <c r="AA79" s="0" t="str">
        <f aca="false">IF(AND(X79&lt;&gt;"",X79&gt;E79,OR(CAL="ميلادي",Y79&lt;&gt;"")),INT((X79-E79)/IF(CAL="هجري",355,366)),"")</f>
        <v/>
      </c>
      <c r="AB79" s="0" t="str">
        <f aca="false">IF(AA79="","",IFERROR(AA79+IF(IF(CAL="هجري",(INDEX(UQ_START,Y79+12*(AA79+1))+MIN(Z79,INDEX(UQ_LEN,Y79+12*(AA79+1)))-1),DATE(YEAR(E79)+(AA79+1),MONTH(E79),MIN(DAY(E79),DAY(EOMONTH(DATE(YEAR(E79)+(AA79+1),MONTH(E79),1),0)))))&lt;=X79,1,0),""))</f>
        <v/>
      </c>
      <c r="AC79" s="0" t="str">
        <f aca="false">IF(AB79="","",IFERROR(IF(CAL="هجري",(INDEX(UQ_START,Y79+12*(AB79))+MIN(Z79,INDEX(UQ_LEN,Y79+12*(AB79)))-1),DATE(YEAR(E79)+(AB79),MONTH(E79),MIN(DAY(E79),DAY(EOMONTH(DATE(YEAR(E79)+(AB79),MONTH(E79),1),0))))),""))</f>
        <v/>
      </c>
      <c r="AD79" s="0" t="str">
        <f aca="false">IF(AB79="","",IFERROR(IF(CAL="هجري",(INDEX(UQ_START,Y79+12*(AB79+1))+MIN(Z79,INDEX(UQ_LEN,Y79+12*(AB79+1)))-1),DATE(YEAR(E79)+(AB79+1),MONTH(E79),MIN(DAY(E79),DAY(EOMONTH(DATE(YEAR(E79)+(AB79+1),MONTH(E79),1),0))))),""))</f>
        <v/>
      </c>
      <c r="AE79" s="0" t="str">
        <f aca="false">IF(F79="","full",IFERROR(VLOOKUP(K79,L_ENDTAB,2,0),"full"))</f>
        <v>full</v>
      </c>
    </row>
    <row r="80" customFormat="false" ht="15" hidden="false" customHeight="false" outlineLevel="0" collapsed="false">
      <c r="A80" s="19" t="str">
        <f aca="false">IF(B80="","",ROW()-7)</f>
        <v/>
      </c>
      <c r="B80" s="6"/>
      <c r="C80" s="6"/>
      <c r="D80" s="6"/>
      <c r="E80" s="7"/>
      <c r="F80" s="7"/>
      <c r="G80" s="20"/>
      <c r="H80" s="20"/>
      <c r="I80" s="20"/>
      <c r="J80" s="6"/>
      <c r="K80" s="6"/>
      <c r="L80" s="21"/>
      <c r="M80" s="21"/>
      <c r="N80" s="15" t="str">
        <f aca="false">IF(B80="","",IF(F80="","على رأس العمل","انتهت خدمته"))</f>
        <v/>
      </c>
      <c r="O80" s="16" t="str">
        <f aca="false">IF(B80="","",N(G80)+N(H80)+N(I80))</f>
        <v/>
      </c>
      <c r="P80" s="22" t="str">
        <f aca="false">IF(B80="","",IF(F80="",AS_OF,F80))</f>
        <v/>
      </c>
      <c r="Q80" s="23" t="str">
        <f aca="false">IF(OR(AC80="",AD80=""),"",AB80+(X80-AC80)/(AD80-AC80))</f>
        <v/>
      </c>
      <c r="R80" s="16" t="str">
        <f aca="false">IF(Q80="","",O80/2*MIN(Q80,5)+O80*MAX(Q80-5,0))</f>
        <v/>
      </c>
      <c r="S80" s="16" t="str">
        <f aca="false">IF(Q80="","",IF(J80="لبعض الوقت","خارج النطاق",IF(J80="عمل مرن",0,R80)))</f>
        <v/>
      </c>
      <c r="T80" s="16" t="str">
        <f aca="false">IF(Q80="","",IF(J80="لبعض الوقت","خارج النطاق",IF(J80="عمل مرن",0,R80*IF(Q80&lt;2,0,IF(Q80&lt;=5,1/3,IF(Q80&lt;10,2/3,1))))))</f>
        <v/>
      </c>
      <c r="U80" s="16" t="str">
        <f aca="false">IF(F80="","",IF(Q80="","",IF(J80="لبعض الوقت","خارج النطاق",IF(J80="عمل مرن",0,R80*IF(AE80="none",0,IF(AE80="resign",IF(Q80&lt;2,0,IF(Q80&lt;=5,1/3,IF(Q80&lt;10,2/3,1))),1))))))</f>
        <v/>
      </c>
      <c r="V80" s="16" t="n">
        <f aca="false">IF(OR(OR(E80="",P80="",N(O80)&lt;=0),N(M80)&lt;=0),0,IF(J80="عمل مرن",0,N(M80)*O80/30))</f>
        <v>0</v>
      </c>
      <c r="W80" s="13" t="str">
        <f aca="false">IF(Q80="","",IF(F80="",N(S80),N(U80))+V80)</f>
        <v/>
      </c>
      <c r="X80" s="0" t="str">
        <f aca="false">IF(OR(E80="",P80="",N(O80)&lt;=0),"",P80+1-N(L80))</f>
        <v/>
      </c>
      <c r="Y80" s="0" t="str">
        <f aca="false">IF(OR(E80="",P80="",N(O80)&lt;=0),"",IFERROR(MATCH(E80,UQ_START,1),""))</f>
        <v/>
      </c>
      <c r="Z80" s="0" t="str">
        <f aca="false">IF(Y80="","",E80-INDEX(UQ_START,Y80)+1)</f>
        <v/>
      </c>
      <c r="AA80" s="0" t="str">
        <f aca="false">IF(AND(X80&lt;&gt;"",X80&gt;E80,OR(CAL="ميلادي",Y80&lt;&gt;"")),INT((X80-E80)/IF(CAL="هجري",355,366)),"")</f>
        <v/>
      </c>
      <c r="AB80" s="0" t="str">
        <f aca="false">IF(AA80="","",IFERROR(AA80+IF(IF(CAL="هجري",(INDEX(UQ_START,Y80+12*(AA80+1))+MIN(Z80,INDEX(UQ_LEN,Y80+12*(AA80+1)))-1),DATE(YEAR(E80)+(AA80+1),MONTH(E80),MIN(DAY(E80),DAY(EOMONTH(DATE(YEAR(E80)+(AA80+1),MONTH(E80),1),0)))))&lt;=X80,1,0),""))</f>
        <v/>
      </c>
      <c r="AC80" s="0" t="str">
        <f aca="false">IF(AB80="","",IFERROR(IF(CAL="هجري",(INDEX(UQ_START,Y80+12*(AB80))+MIN(Z80,INDEX(UQ_LEN,Y80+12*(AB80)))-1),DATE(YEAR(E80)+(AB80),MONTH(E80),MIN(DAY(E80),DAY(EOMONTH(DATE(YEAR(E80)+(AB80),MONTH(E80),1),0))))),""))</f>
        <v/>
      </c>
      <c r="AD80" s="0" t="str">
        <f aca="false">IF(AB80="","",IFERROR(IF(CAL="هجري",(INDEX(UQ_START,Y80+12*(AB80+1))+MIN(Z80,INDEX(UQ_LEN,Y80+12*(AB80+1)))-1),DATE(YEAR(E80)+(AB80+1),MONTH(E80),MIN(DAY(E80),DAY(EOMONTH(DATE(YEAR(E80)+(AB80+1),MONTH(E80),1),0))))),""))</f>
        <v/>
      </c>
      <c r="AE80" s="0" t="str">
        <f aca="false">IF(F80="","full",IFERROR(VLOOKUP(K80,L_ENDTAB,2,0),"full"))</f>
        <v>full</v>
      </c>
    </row>
    <row r="81" customFormat="false" ht="15" hidden="false" customHeight="false" outlineLevel="0" collapsed="false">
      <c r="A81" s="19" t="str">
        <f aca="false">IF(B81="","",ROW()-7)</f>
        <v/>
      </c>
      <c r="B81" s="6"/>
      <c r="C81" s="6"/>
      <c r="D81" s="6"/>
      <c r="E81" s="7"/>
      <c r="F81" s="7"/>
      <c r="G81" s="20"/>
      <c r="H81" s="20"/>
      <c r="I81" s="20"/>
      <c r="J81" s="6"/>
      <c r="K81" s="6"/>
      <c r="L81" s="21"/>
      <c r="M81" s="21"/>
      <c r="N81" s="15" t="str">
        <f aca="false">IF(B81="","",IF(F81="","على رأس العمل","انتهت خدمته"))</f>
        <v/>
      </c>
      <c r="O81" s="26" t="str">
        <f aca="false">IF(B81="","",N(G81)+N(H81)+N(I81))</f>
        <v/>
      </c>
      <c r="P81" s="27" t="str">
        <f aca="false">IF(B81="","",IF(F81="",AS_OF,F81))</f>
        <v/>
      </c>
      <c r="Q81" s="28" t="str">
        <f aca="false">IF(OR(AC81="",AD81=""),"",AB81+(X81-AC81)/(AD81-AC81))</f>
        <v/>
      </c>
      <c r="R81" s="26" t="str">
        <f aca="false">IF(Q81="","",O81/2*MIN(Q81,5)+O81*MAX(Q81-5,0))</f>
        <v/>
      </c>
      <c r="S81" s="26" t="str">
        <f aca="false">IF(Q81="","",IF(J81="لبعض الوقت","خارج النطاق",IF(J81="عمل مرن",0,R81)))</f>
        <v/>
      </c>
      <c r="T81" s="26" t="str">
        <f aca="false">IF(Q81="","",IF(J81="لبعض الوقت","خارج النطاق",IF(J81="عمل مرن",0,R81*IF(Q81&lt;2,0,IF(Q81&lt;=5,1/3,IF(Q81&lt;10,2/3,1))))))</f>
        <v/>
      </c>
      <c r="U81" s="26" t="str">
        <f aca="false">IF(F81="","",IF(Q81="","",IF(J81="لبعض الوقت","خارج النطاق",IF(J81="عمل مرن",0,R81*IF(AE81="none",0,IF(AE81="resign",IF(Q81&lt;2,0,IF(Q81&lt;=5,1/3,IF(Q81&lt;10,2/3,1))),1))))))</f>
        <v/>
      </c>
      <c r="V81" s="26" t="n">
        <f aca="false">IF(OR(OR(E81="",P81="",N(O81)&lt;=0),N(M81)&lt;=0),0,IF(J81="عمل مرن",0,N(M81)*O81/30))</f>
        <v>0</v>
      </c>
      <c r="W81" s="29" t="str">
        <f aca="false">IF(Q81="","",IF(F81="",N(S81),N(U81))+V81)</f>
        <v/>
      </c>
      <c r="X81" s="0" t="str">
        <f aca="false">IF(OR(E81="",P81="",N(O81)&lt;=0),"",P81+1-N(L81))</f>
        <v/>
      </c>
      <c r="Y81" s="0" t="str">
        <f aca="false">IF(OR(E81="",P81="",N(O81)&lt;=0),"",IFERROR(MATCH(E81,UQ_START,1),""))</f>
        <v/>
      </c>
      <c r="Z81" s="0" t="str">
        <f aca="false">IF(Y81="","",E81-INDEX(UQ_START,Y81)+1)</f>
        <v/>
      </c>
      <c r="AA81" s="0" t="str">
        <f aca="false">IF(AND(X81&lt;&gt;"",X81&gt;E81,OR(CAL="ميلادي",Y81&lt;&gt;"")),INT((X81-E81)/IF(CAL="هجري",355,366)),"")</f>
        <v/>
      </c>
      <c r="AB81" s="0" t="str">
        <f aca="false">IF(AA81="","",IFERROR(AA81+IF(IF(CAL="هجري",(INDEX(UQ_START,Y81+12*(AA81+1))+MIN(Z81,INDEX(UQ_LEN,Y81+12*(AA81+1)))-1),DATE(YEAR(E81)+(AA81+1),MONTH(E81),MIN(DAY(E81),DAY(EOMONTH(DATE(YEAR(E81)+(AA81+1),MONTH(E81),1),0)))))&lt;=X81,1,0),""))</f>
        <v/>
      </c>
      <c r="AC81" s="0" t="str">
        <f aca="false">IF(AB81="","",IFERROR(IF(CAL="هجري",(INDEX(UQ_START,Y81+12*(AB81))+MIN(Z81,INDEX(UQ_LEN,Y81+12*(AB81)))-1),DATE(YEAR(E81)+(AB81),MONTH(E81),MIN(DAY(E81),DAY(EOMONTH(DATE(YEAR(E81)+(AB81),MONTH(E81),1),0))))),""))</f>
        <v/>
      </c>
      <c r="AD81" s="0" t="str">
        <f aca="false">IF(AB81="","",IFERROR(IF(CAL="هجري",(INDEX(UQ_START,Y81+12*(AB81+1))+MIN(Z81,INDEX(UQ_LEN,Y81+12*(AB81+1)))-1),DATE(YEAR(E81)+(AB81+1),MONTH(E81),MIN(DAY(E81),DAY(EOMONTH(DATE(YEAR(E81)+(AB81+1),MONTH(E81),1),0))))),""))</f>
        <v/>
      </c>
      <c r="AE81" s="0" t="str">
        <f aca="false">IF(F81="","full",IFERROR(VLOOKUP(K81,L_ENDTAB,2,0),"full"))</f>
        <v>full</v>
      </c>
    </row>
    <row r="82" customFormat="false" ht="15" hidden="false" customHeight="false" outlineLevel="0" collapsed="false">
      <c r="A82" s="19" t="str">
        <f aca="false">IF(B82="","",ROW()-7)</f>
        <v/>
      </c>
      <c r="B82" s="6"/>
      <c r="C82" s="6"/>
      <c r="D82" s="6"/>
      <c r="E82" s="7"/>
      <c r="F82" s="7"/>
      <c r="G82" s="20"/>
      <c r="H82" s="20"/>
      <c r="I82" s="20"/>
      <c r="J82" s="6"/>
      <c r="K82" s="6"/>
      <c r="L82" s="21"/>
      <c r="M82" s="21"/>
      <c r="N82" s="15" t="str">
        <f aca="false">IF(B82="","",IF(F82="","على رأس العمل","انتهت خدمته"))</f>
        <v/>
      </c>
      <c r="O82" s="16" t="str">
        <f aca="false">IF(B82="","",N(G82)+N(H82)+N(I82))</f>
        <v/>
      </c>
      <c r="P82" s="22" t="str">
        <f aca="false">IF(B82="","",IF(F82="",AS_OF,F82))</f>
        <v/>
      </c>
      <c r="Q82" s="23" t="str">
        <f aca="false">IF(OR(AC82="",AD82=""),"",AB82+(X82-AC82)/(AD82-AC82))</f>
        <v/>
      </c>
      <c r="R82" s="16" t="str">
        <f aca="false">IF(Q82="","",O82/2*MIN(Q82,5)+O82*MAX(Q82-5,0))</f>
        <v/>
      </c>
      <c r="S82" s="16" t="str">
        <f aca="false">IF(Q82="","",IF(J82="لبعض الوقت","خارج النطاق",IF(J82="عمل مرن",0,R82)))</f>
        <v/>
      </c>
      <c r="T82" s="16" t="str">
        <f aca="false">IF(Q82="","",IF(J82="لبعض الوقت","خارج النطاق",IF(J82="عمل مرن",0,R82*IF(Q82&lt;2,0,IF(Q82&lt;=5,1/3,IF(Q82&lt;10,2/3,1))))))</f>
        <v/>
      </c>
      <c r="U82" s="16" t="str">
        <f aca="false">IF(F82="","",IF(Q82="","",IF(J82="لبعض الوقت","خارج النطاق",IF(J82="عمل مرن",0,R82*IF(AE82="none",0,IF(AE82="resign",IF(Q82&lt;2,0,IF(Q82&lt;=5,1/3,IF(Q82&lt;10,2/3,1))),1))))))</f>
        <v/>
      </c>
      <c r="V82" s="16" t="n">
        <f aca="false">IF(OR(OR(E82="",P82="",N(O82)&lt;=0),N(M82)&lt;=0),0,IF(J82="عمل مرن",0,N(M82)*O82/30))</f>
        <v>0</v>
      </c>
      <c r="W82" s="13" t="str">
        <f aca="false">IF(Q82="","",IF(F82="",N(S82),N(U82))+V82)</f>
        <v/>
      </c>
      <c r="X82" s="0" t="str">
        <f aca="false">IF(OR(E82="",P82="",N(O82)&lt;=0),"",P82+1-N(L82))</f>
        <v/>
      </c>
      <c r="Y82" s="0" t="str">
        <f aca="false">IF(OR(E82="",P82="",N(O82)&lt;=0),"",IFERROR(MATCH(E82,UQ_START,1),""))</f>
        <v/>
      </c>
      <c r="Z82" s="0" t="str">
        <f aca="false">IF(Y82="","",E82-INDEX(UQ_START,Y82)+1)</f>
        <v/>
      </c>
      <c r="AA82" s="0" t="str">
        <f aca="false">IF(AND(X82&lt;&gt;"",X82&gt;E82,OR(CAL="ميلادي",Y82&lt;&gt;"")),INT((X82-E82)/IF(CAL="هجري",355,366)),"")</f>
        <v/>
      </c>
      <c r="AB82" s="0" t="str">
        <f aca="false">IF(AA82="","",IFERROR(AA82+IF(IF(CAL="هجري",(INDEX(UQ_START,Y82+12*(AA82+1))+MIN(Z82,INDEX(UQ_LEN,Y82+12*(AA82+1)))-1),DATE(YEAR(E82)+(AA82+1),MONTH(E82),MIN(DAY(E82),DAY(EOMONTH(DATE(YEAR(E82)+(AA82+1),MONTH(E82),1),0)))))&lt;=X82,1,0),""))</f>
        <v/>
      </c>
      <c r="AC82" s="0" t="str">
        <f aca="false">IF(AB82="","",IFERROR(IF(CAL="هجري",(INDEX(UQ_START,Y82+12*(AB82))+MIN(Z82,INDEX(UQ_LEN,Y82+12*(AB82)))-1),DATE(YEAR(E82)+(AB82),MONTH(E82),MIN(DAY(E82),DAY(EOMONTH(DATE(YEAR(E82)+(AB82),MONTH(E82),1),0))))),""))</f>
        <v/>
      </c>
      <c r="AD82" s="0" t="str">
        <f aca="false">IF(AB82="","",IFERROR(IF(CAL="هجري",(INDEX(UQ_START,Y82+12*(AB82+1))+MIN(Z82,INDEX(UQ_LEN,Y82+12*(AB82+1)))-1),DATE(YEAR(E82)+(AB82+1),MONTH(E82),MIN(DAY(E82),DAY(EOMONTH(DATE(YEAR(E82)+(AB82+1),MONTH(E82),1),0))))),""))</f>
        <v/>
      </c>
      <c r="AE82" s="0" t="str">
        <f aca="false">IF(F82="","full",IFERROR(VLOOKUP(K82,L_ENDTAB,2,0),"full"))</f>
        <v>full</v>
      </c>
    </row>
    <row r="83" customFormat="false" ht="15" hidden="false" customHeight="false" outlineLevel="0" collapsed="false">
      <c r="A83" s="19" t="str">
        <f aca="false">IF(B83="","",ROW()-7)</f>
        <v/>
      </c>
      <c r="B83" s="6"/>
      <c r="C83" s="6"/>
      <c r="D83" s="6"/>
      <c r="E83" s="7"/>
      <c r="F83" s="7"/>
      <c r="G83" s="20"/>
      <c r="H83" s="20"/>
      <c r="I83" s="20"/>
      <c r="J83" s="6"/>
      <c r="K83" s="6"/>
      <c r="L83" s="21"/>
      <c r="M83" s="21"/>
      <c r="N83" s="15" t="str">
        <f aca="false">IF(B83="","",IF(F83="","على رأس العمل","انتهت خدمته"))</f>
        <v/>
      </c>
      <c r="O83" s="26" t="str">
        <f aca="false">IF(B83="","",N(G83)+N(H83)+N(I83))</f>
        <v/>
      </c>
      <c r="P83" s="27" t="str">
        <f aca="false">IF(B83="","",IF(F83="",AS_OF,F83))</f>
        <v/>
      </c>
      <c r="Q83" s="28" t="str">
        <f aca="false">IF(OR(AC83="",AD83=""),"",AB83+(X83-AC83)/(AD83-AC83))</f>
        <v/>
      </c>
      <c r="R83" s="26" t="str">
        <f aca="false">IF(Q83="","",O83/2*MIN(Q83,5)+O83*MAX(Q83-5,0))</f>
        <v/>
      </c>
      <c r="S83" s="26" t="str">
        <f aca="false">IF(Q83="","",IF(J83="لبعض الوقت","خارج النطاق",IF(J83="عمل مرن",0,R83)))</f>
        <v/>
      </c>
      <c r="T83" s="26" t="str">
        <f aca="false">IF(Q83="","",IF(J83="لبعض الوقت","خارج النطاق",IF(J83="عمل مرن",0,R83*IF(Q83&lt;2,0,IF(Q83&lt;=5,1/3,IF(Q83&lt;10,2/3,1))))))</f>
        <v/>
      </c>
      <c r="U83" s="26" t="str">
        <f aca="false">IF(F83="","",IF(Q83="","",IF(J83="لبعض الوقت","خارج النطاق",IF(J83="عمل مرن",0,R83*IF(AE83="none",0,IF(AE83="resign",IF(Q83&lt;2,0,IF(Q83&lt;=5,1/3,IF(Q83&lt;10,2/3,1))),1))))))</f>
        <v/>
      </c>
      <c r="V83" s="26" t="n">
        <f aca="false">IF(OR(OR(E83="",P83="",N(O83)&lt;=0),N(M83)&lt;=0),0,IF(J83="عمل مرن",0,N(M83)*O83/30))</f>
        <v>0</v>
      </c>
      <c r="W83" s="29" t="str">
        <f aca="false">IF(Q83="","",IF(F83="",N(S83),N(U83))+V83)</f>
        <v/>
      </c>
      <c r="X83" s="0" t="str">
        <f aca="false">IF(OR(E83="",P83="",N(O83)&lt;=0),"",P83+1-N(L83))</f>
        <v/>
      </c>
      <c r="Y83" s="0" t="str">
        <f aca="false">IF(OR(E83="",P83="",N(O83)&lt;=0),"",IFERROR(MATCH(E83,UQ_START,1),""))</f>
        <v/>
      </c>
      <c r="Z83" s="0" t="str">
        <f aca="false">IF(Y83="","",E83-INDEX(UQ_START,Y83)+1)</f>
        <v/>
      </c>
      <c r="AA83" s="0" t="str">
        <f aca="false">IF(AND(X83&lt;&gt;"",X83&gt;E83,OR(CAL="ميلادي",Y83&lt;&gt;"")),INT((X83-E83)/IF(CAL="هجري",355,366)),"")</f>
        <v/>
      </c>
      <c r="AB83" s="0" t="str">
        <f aca="false">IF(AA83="","",IFERROR(AA83+IF(IF(CAL="هجري",(INDEX(UQ_START,Y83+12*(AA83+1))+MIN(Z83,INDEX(UQ_LEN,Y83+12*(AA83+1)))-1),DATE(YEAR(E83)+(AA83+1),MONTH(E83),MIN(DAY(E83),DAY(EOMONTH(DATE(YEAR(E83)+(AA83+1),MONTH(E83),1),0)))))&lt;=X83,1,0),""))</f>
        <v/>
      </c>
      <c r="AC83" s="0" t="str">
        <f aca="false">IF(AB83="","",IFERROR(IF(CAL="هجري",(INDEX(UQ_START,Y83+12*(AB83))+MIN(Z83,INDEX(UQ_LEN,Y83+12*(AB83)))-1),DATE(YEAR(E83)+(AB83),MONTH(E83),MIN(DAY(E83),DAY(EOMONTH(DATE(YEAR(E83)+(AB83),MONTH(E83),1),0))))),""))</f>
        <v/>
      </c>
      <c r="AD83" s="0" t="str">
        <f aca="false">IF(AB83="","",IFERROR(IF(CAL="هجري",(INDEX(UQ_START,Y83+12*(AB83+1))+MIN(Z83,INDEX(UQ_LEN,Y83+12*(AB83+1)))-1),DATE(YEAR(E83)+(AB83+1),MONTH(E83),MIN(DAY(E83),DAY(EOMONTH(DATE(YEAR(E83)+(AB83+1),MONTH(E83),1),0))))),""))</f>
        <v/>
      </c>
      <c r="AE83" s="0" t="str">
        <f aca="false">IF(F83="","full",IFERROR(VLOOKUP(K83,L_ENDTAB,2,0),"full"))</f>
        <v>full</v>
      </c>
    </row>
    <row r="84" customFormat="false" ht="15" hidden="false" customHeight="false" outlineLevel="0" collapsed="false">
      <c r="A84" s="19" t="str">
        <f aca="false">IF(B84="","",ROW()-7)</f>
        <v/>
      </c>
      <c r="B84" s="6"/>
      <c r="C84" s="6"/>
      <c r="D84" s="6"/>
      <c r="E84" s="7"/>
      <c r="F84" s="7"/>
      <c r="G84" s="20"/>
      <c r="H84" s="20"/>
      <c r="I84" s="20"/>
      <c r="J84" s="6"/>
      <c r="K84" s="6"/>
      <c r="L84" s="21"/>
      <c r="M84" s="21"/>
      <c r="N84" s="15" t="str">
        <f aca="false">IF(B84="","",IF(F84="","على رأس العمل","انتهت خدمته"))</f>
        <v/>
      </c>
      <c r="O84" s="16" t="str">
        <f aca="false">IF(B84="","",N(G84)+N(H84)+N(I84))</f>
        <v/>
      </c>
      <c r="P84" s="22" t="str">
        <f aca="false">IF(B84="","",IF(F84="",AS_OF,F84))</f>
        <v/>
      </c>
      <c r="Q84" s="23" t="str">
        <f aca="false">IF(OR(AC84="",AD84=""),"",AB84+(X84-AC84)/(AD84-AC84))</f>
        <v/>
      </c>
      <c r="R84" s="16" t="str">
        <f aca="false">IF(Q84="","",O84/2*MIN(Q84,5)+O84*MAX(Q84-5,0))</f>
        <v/>
      </c>
      <c r="S84" s="16" t="str">
        <f aca="false">IF(Q84="","",IF(J84="لبعض الوقت","خارج النطاق",IF(J84="عمل مرن",0,R84)))</f>
        <v/>
      </c>
      <c r="T84" s="16" t="str">
        <f aca="false">IF(Q84="","",IF(J84="لبعض الوقت","خارج النطاق",IF(J84="عمل مرن",0,R84*IF(Q84&lt;2,0,IF(Q84&lt;=5,1/3,IF(Q84&lt;10,2/3,1))))))</f>
        <v/>
      </c>
      <c r="U84" s="16" t="str">
        <f aca="false">IF(F84="","",IF(Q84="","",IF(J84="لبعض الوقت","خارج النطاق",IF(J84="عمل مرن",0,R84*IF(AE84="none",0,IF(AE84="resign",IF(Q84&lt;2,0,IF(Q84&lt;=5,1/3,IF(Q84&lt;10,2/3,1))),1))))))</f>
        <v/>
      </c>
      <c r="V84" s="16" t="n">
        <f aca="false">IF(OR(OR(E84="",P84="",N(O84)&lt;=0),N(M84)&lt;=0),0,IF(J84="عمل مرن",0,N(M84)*O84/30))</f>
        <v>0</v>
      </c>
      <c r="W84" s="13" t="str">
        <f aca="false">IF(Q84="","",IF(F84="",N(S84),N(U84))+V84)</f>
        <v/>
      </c>
      <c r="X84" s="0" t="str">
        <f aca="false">IF(OR(E84="",P84="",N(O84)&lt;=0),"",P84+1-N(L84))</f>
        <v/>
      </c>
      <c r="Y84" s="0" t="str">
        <f aca="false">IF(OR(E84="",P84="",N(O84)&lt;=0),"",IFERROR(MATCH(E84,UQ_START,1),""))</f>
        <v/>
      </c>
      <c r="Z84" s="0" t="str">
        <f aca="false">IF(Y84="","",E84-INDEX(UQ_START,Y84)+1)</f>
        <v/>
      </c>
      <c r="AA84" s="0" t="str">
        <f aca="false">IF(AND(X84&lt;&gt;"",X84&gt;E84,OR(CAL="ميلادي",Y84&lt;&gt;"")),INT((X84-E84)/IF(CAL="هجري",355,366)),"")</f>
        <v/>
      </c>
      <c r="AB84" s="0" t="str">
        <f aca="false">IF(AA84="","",IFERROR(AA84+IF(IF(CAL="هجري",(INDEX(UQ_START,Y84+12*(AA84+1))+MIN(Z84,INDEX(UQ_LEN,Y84+12*(AA84+1)))-1),DATE(YEAR(E84)+(AA84+1),MONTH(E84),MIN(DAY(E84),DAY(EOMONTH(DATE(YEAR(E84)+(AA84+1),MONTH(E84),1),0)))))&lt;=X84,1,0),""))</f>
        <v/>
      </c>
      <c r="AC84" s="0" t="str">
        <f aca="false">IF(AB84="","",IFERROR(IF(CAL="هجري",(INDEX(UQ_START,Y84+12*(AB84))+MIN(Z84,INDEX(UQ_LEN,Y84+12*(AB84)))-1),DATE(YEAR(E84)+(AB84),MONTH(E84),MIN(DAY(E84),DAY(EOMONTH(DATE(YEAR(E84)+(AB84),MONTH(E84),1),0))))),""))</f>
        <v/>
      </c>
      <c r="AD84" s="0" t="str">
        <f aca="false">IF(AB84="","",IFERROR(IF(CAL="هجري",(INDEX(UQ_START,Y84+12*(AB84+1))+MIN(Z84,INDEX(UQ_LEN,Y84+12*(AB84+1)))-1),DATE(YEAR(E84)+(AB84+1),MONTH(E84),MIN(DAY(E84),DAY(EOMONTH(DATE(YEAR(E84)+(AB84+1),MONTH(E84),1),0))))),""))</f>
        <v/>
      </c>
      <c r="AE84" s="0" t="str">
        <f aca="false">IF(F84="","full",IFERROR(VLOOKUP(K84,L_ENDTAB,2,0),"full"))</f>
        <v>full</v>
      </c>
    </row>
    <row r="85" customFormat="false" ht="15" hidden="false" customHeight="false" outlineLevel="0" collapsed="false">
      <c r="A85" s="19" t="str">
        <f aca="false">IF(B85="","",ROW()-7)</f>
        <v/>
      </c>
      <c r="B85" s="6"/>
      <c r="C85" s="6"/>
      <c r="D85" s="6"/>
      <c r="E85" s="7"/>
      <c r="F85" s="7"/>
      <c r="G85" s="20"/>
      <c r="H85" s="20"/>
      <c r="I85" s="20"/>
      <c r="J85" s="6"/>
      <c r="K85" s="6"/>
      <c r="L85" s="21"/>
      <c r="M85" s="21"/>
      <c r="N85" s="15" t="str">
        <f aca="false">IF(B85="","",IF(F85="","على رأس العمل","انتهت خدمته"))</f>
        <v/>
      </c>
      <c r="O85" s="26" t="str">
        <f aca="false">IF(B85="","",N(G85)+N(H85)+N(I85))</f>
        <v/>
      </c>
      <c r="P85" s="27" t="str">
        <f aca="false">IF(B85="","",IF(F85="",AS_OF,F85))</f>
        <v/>
      </c>
      <c r="Q85" s="28" t="str">
        <f aca="false">IF(OR(AC85="",AD85=""),"",AB85+(X85-AC85)/(AD85-AC85))</f>
        <v/>
      </c>
      <c r="R85" s="26" t="str">
        <f aca="false">IF(Q85="","",O85/2*MIN(Q85,5)+O85*MAX(Q85-5,0))</f>
        <v/>
      </c>
      <c r="S85" s="26" t="str">
        <f aca="false">IF(Q85="","",IF(J85="لبعض الوقت","خارج النطاق",IF(J85="عمل مرن",0,R85)))</f>
        <v/>
      </c>
      <c r="T85" s="26" t="str">
        <f aca="false">IF(Q85="","",IF(J85="لبعض الوقت","خارج النطاق",IF(J85="عمل مرن",0,R85*IF(Q85&lt;2,0,IF(Q85&lt;=5,1/3,IF(Q85&lt;10,2/3,1))))))</f>
        <v/>
      </c>
      <c r="U85" s="26" t="str">
        <f aca="false">IF(F85="","",IF(Q85="","",IF(J85="لبعض الوقت","خارج النطاق",IF(J85="عمل مرن",0,R85*IF(AE85="none",0,IF(AE85="resign",IF(Q85&lt;2,0,IF(Q85&lt;=5,1/3,IF(Q85&lt;10,2/3,1))),1))))))</f>
        <v/>
      </c>
      <c r="V85" s="26" t="n">
        <f aca="false">IF(OR(OR(E85="",P85="",N(O85)&lt;=0),N(M85)&lt;=0),0,IF(J85="عمل مرن",0,N(M85)*O85/30))</f>
        <v>0</v>
      </c>
      <c r="W85" s="29" t="str">
        <f aca="false">IF(Q85="","",IF(F85="",N(S85),N(U85))+V85)</f>
        <v/>
      </c>
      <c r="X85" s="0" t="str">
        <f aca="false">IF(OR(E85="",P85="",N(O85)&lt;=0),"",P85+1-N(L85))</f>
        <v/>
      </c>
      <c r="Y85" s="0" t="str">
        <f aca="false">IF(OR(E85="",P85="",N(O85)&lt;=0),"",IFERROR(MATCH(E85,UQ_START,1),""))</f>
        <v/>
      </c>
      <c r="Z85" s="0" t="str">
        <f aca="false">IF(Y85="","",E85-INDEX(UQ_START,Y85)+1)</f>
        <v/>
      </c>
      <c r="AA85" s="0" t="str">
        <f aca="false">IF(AND(X85&lt;&gt;"",X85&gt;E85,OR(CAL="ميلادي",Y85&lt;&gt;"")),INT((X85-E85)/IF(CAL="هجري",355,366)),"")</f>
        <v/>
      </c>
      <c r="AB85" s="0" t="str">
        <f aca="false">IF(AA85="","",IFERROR(AA85+IF(IF(CAL="هجري",(INDEX(UQ_START,Y85+12*(AA85+1))+MIN(Z85,INDEX(UQ_LEN,Y85+12*(AA85+1)))-1),DATE(YEAR(E85)+(AA85+1),MONTH(E85),MIN(DAY(E85),DAY(EOMONTH(DATE(YEAR(E85)+(AA85+1),MONTH(E85),1),0)))))&lt;=X85,1,0),""))</f>
        <v/>
      </c>
      <c r="AC85" s="0" t="str">
        <f aca="false">IF(AB85="","",IFERROR(IF(CAL="هجري",(INDEX(UQ_START,Y85+12*(AB85))+MIN(Z85,INDEX(UQ_LEN,Y85+12*(AB85)))-1),DATE(YEAR(E85)+(AB85),MONTH(E85),MIN(DAY(E85),DAY(EOMONTH(DATE(YEAR(E85)+(AB85),MONTH(E85),1),0))))),""))</f>
        <v/>
      </c>
      <c r="AD85" s="0" t="str">
        <f aca="false">IF(AB85="","",IFERROR(IF(CAL="هجري",(INDEX(UQ_START,Y85+12*(AB85+1))+MIN(Z85,INDEX(UQ_LEN,Y85+12*(AB85+1)))-1),DATE(YEAR(E85)+(AB85+1),MONTH(E85),MIN(DAY(E85),DAY(EOMONTH(DATE(YEAR(E85)+(AB85+1),MONTH(E85),1),0))))),""))</f>
        <v/>
      </c>
      <c r="AE85" s="0" t="str">
        <f aca="false">IF(F85="","full",IFERROR(VLOOKUP(K85,L_ENDTAB,2,0),"full"))</f>
        <v>full</v>
      </c>
    </row>
    <row r="86" customFormat="false" ht="15" hidden="false" customHeight="false" outlineLevel="0" collapsed="false">
      <c r="A86" s="19" t="str">
        <f aca="false">IF(B86="","",ROW()-7)</f>
        <v/>
      </c>
      <c r="B86" s="6"/>
      <c r="C86" s="6"/>
      <c r="D86" s="6"/>
      <c r="E86" s="7"/>
      <c r="F86" s="7"/>
      <c r="G86" s="20"/>
      <c r="H86" s="20"/>
      <c r="I86" s="20"/>
      <c r="J86" s="6"/>
      <c r="K86" s="6"/>
      <c r="L86" s="21"/>
      <c r="M86" s="21"/>
      <c r="N86" s="15" t="str">
        <f aca="false">IF(B86="","",IF(F86="","على رأس العمل","انتهت خدمته"))</f>
        <v/>
      </c>
      <c r="O86" s="16" t="str">
        <f aca="false">IF(B86="","",N(G86)+N(H86)+N(I86))</f>
        <v/>
      </c>
      <c r="P86" s="22" t="str">
        <f aca="false">IF(B86="","",IF(F86="",AS_OF,F86))</f>
        <v/>
      </c>
      <c r="Q86" s="23" t="str">
        <f aca="false">IF(OR(AC86="",AD86=""),"",AB86+(X86-AC86)/(AD86-AC86))</f>
        <v/>
      </c>
      <c r="R86" s="16" t="str">
        <f aca="false">IF(Q86="","",O86/2*MIN(Q86,5)+O86*MAX(Q86-5,0))</f>
        <v/>
      </c>
      <c r="S86" s="16" t="str">
        <f aca="false">IF(Q86="","",IF(J86="لبعض الوقت","خارج النطاق",IF(J86="عمل مرن",0,R86)))</f>
        <v/>
      </c>
      <c r="T86" s="16" t="str">
        <f aca="false">IF(Q86="","",IF(J86="لبعض الوقت","خارج النطاق",IF(J86="عمل مرن",0,R86*IF(Q86&lt;2,0,IF(Q86&lt;=5,1/3,IF(Q86&lt;10,2/3,1))))))</f>
        <v/>
      </c>
      <c r="U86" s="16" t="str">
        <f aca="false">IF(F86="","",IF(Q86="","",IF(J86="لبعض الوقت","خارج النطاق",IF(J86="عمل مرن",0,R86*IF(AE86="none",0,IF(AE86="resign",IF(Q86&lt;2,0,IF(Q86&lt;=5,1/3,IF(Q86&lt;10,2/3,1))),1))))))</f>
        <v/>
      </c>
      <c r="V86" s="16" t="n">
        <f aca="false">IF(OR(OR(E86="",P86="",N(O86)&lt;=0),N(M86)&lt;=0),0,IF(J86="عمل مرن",0,N(M86)*O86/30))</f>
        <v>0</v>
      </c>
      <c r="W86" s="13" t="str">
        <f aca="false">IF(Q86="","",IF(F86="",N(S86),N(U86))+V86)</f>
        <v/>
      </c>
      <c r="X86" s="0" t="str">
        <f aca="false">IF(OR(E86="",P86="",N(O86)&lt;=0),"",P86+1-N(L86))</f>
        <v/>
      </c>
      <c r="Y86" s="0" t="str">
        <f aca="false">IF(OR(E86="",P86="",N(O86)&lt;=0),"",IFERROR(MATCH(E86,UQ_START,1),""))</f>
        <v/>
      </c>
      <c r="Z86" s="0" t="str">
        <f aca="false">IF(Y86="","",E86-INDEX(UQ_START,Y86)+1)</f>
        <v/>
      </c>
      <c r="AA86" s="0" t="str">
        <f aca="false">IF(AND(X86&lt;&gt;"",X86&gt;E86,OR(CAL="ميلادي",Y86&lt;&gt;"")),INT((X86-E86)/IF(CAL="هجري",355,366)),"")</f>
        <v/>
      </c>
      <c r="AB86" s="0" t="str">
        <f aca="false">IF(AA86="","",IFERROR(AA86+IF(IF(CAL="هجري",(INDEX(UQ_START,Y86+12*(AA86+1))+MIN(Z86,INDEX(UQ_LEN,Y86+12*(AA86+1)))-1),DATE(YEAR(E86)+(AA86+1),MONTH(E86),MIN(DAY(E86),DAY(EOMONTH(DATE(YEAR(E86)+(AA86+1),MONTH(E86),1),0)))))&lt;=X86,1,0),""))</f>
        <v/>
      </c>
      <c r="AC86" s="0" t="str">
        <f aca="false">IF(AB86="","",IFERROR(IF(CAL="هجري",(INDEX(UQ_START,Y86+12*(AB86))+MIN(Z86,INDEX(UQ_LEN,Y86+12*(AB86)))-1),DATE(YEAR(E86)+(AB86),MONTH(E86),MIN(DAY(E86),DAY(EOMONTH(DATE(YEAR(E86)+(AB86),MONTH(E86),1),0))))),""))</f>
        <v/>
      </c>
      <c r="AD86" s="0" t="str">
        <f aca="false">IF(AB86="","",IFERROR(IF(CAL="هجري",(INDEX(UQ_START,Y86+12*(AB86+1))+MIN(Z86,INDEX(UQ_LEN,Y86+12*(AB86+1)))-1),DATE(YEAR(E86)+(AB86+1),MONTH(E86),MIN(DAY(E86),DAY(EOMONTH(DATE(YEAR(E86)+(AB86+1),MONTH(E86),1),0))))),""))</f>
        <v/>
      </c>
      <c r="AE86" s="0" t="str">
        <f aca="false">IF(F86="","full",IFERROR(VLOOKUP(K86,L_ENDTAB,2,0),"full"))</f>
        <v>full</v>
      </c>
    </row>
    <row r="87" customFormat="false" ht="15" hidden="false" customHeight="false" outlineLevel="0" collapsed="false">
      <c r="A87" s="19" t="str">
        <f aca="false">IF(B87="","",ROW()-7)</f>
        <v/>
      </c>
      <c r="B87" s="6"/>
      <c r="C87" s="6"/>
      <c r="D87" s="6"/>
      <c r="E87" s="7"/>
      <c r="F87" s="7"/>
      <c r="G87" s="20"/>
      <c r="H87" s="20"/>
      <c r="I87" s="20"/>
      <c r="J87" s="6"/>
      <c r="K87" s="6"/>
      <c r="L87" s="21"/>
      <c r="M87" s="21"/>
      <c r="N87" s="15" t="str">
        <f aca="false">IF(B87="","",IF(F87="","على رأس العمل","انتهت خدمته"))</f>
        <v/>
      </c>
      <c r="O87" s="26" t="str">
        <f aca="false">IF(B87="","",N(G87)+N(H87)+N(I87))</f>
        <v/>
      </c>
      <c r="P87" s="27" t="str">
        <f aca="false">IF(B87="","",IF(F87="",AS_OF,F87))</f>
        <v/>
      </c>
      <c r="Q87" s="28" t="str">
        <f aca="false">IF(OR(AC87="",AD87=""),"",AB87+(X87-AC87)/(AD87-AC87))</f>
        <v/>
      </c>
      <c r="R87" s="26" t="str">
        <f aca="false">IF(Q87="","",O87/2*MIN(Q87,5)+O87*MAX(Q87-5,0))</f>
        <v/>
      </c>
      <c r="S87" s="26" t="str">
        <f aca="false">IF(Q87="","",IF(J87="لبعض الوقت","خارج النطاق",IF(J87="عمل مرن",0,R87)))</f>
        <v/>
      </c>
      <c r="T87" s="26" t="str">
        <f aca="false">IF(Q87="","",IF(J87="لبعض الوقت","خارج النطاق",IF(J87="عمل مرن",0,R87*IF(Q87&lt;2,0,IF(Q87&lt;=5,1/3,IF(Q87&lt;10,2/3,1))))))</f>
        <v/>
      </c>
      <c r="U87" s="26" t="str">
        <f aca="false">IF(F87="","",IF(Q87="","",IF(J87="لبعض الوقت","خارج النطاق",IF(J87="عمل مرن",0,R87*IF(AE87="none",0,IF(AE87="resign",IF(Q87&lt;2,0,IF(Q87&lt;=5,1/3,IF(Q87&lt;10,2/3,1))),1))))))</f>
        <v/>
      </c>
      <c r="V87" s="26" t="n">
        <f aca="false">IF(OR(OR(E87="",P87="",N(O87)&lt;=0),N(M87)&lt;=0),0,IF(J87="عمل مرن",0,N(M87)*O87/30))</f>
        <v>0</v>
      </c>
      <c r="W87" s="29" t="str">
        <f aca="false">IF(Q87="","",IF(F87="",N(S87),N(U87))+V87)</f>
        <v/>
      </c>
      <c r="X87" s="0" t="str">
        <f aca="false">IF(OR(E87="",P87="",N(O87)&lt;=0),"",P87+1-N(L87))</f>
        <v/>
      </c>
      <c r="Y87" s="0" t="str">
        <f aca="false">IF(OR(E87="",P87="",N(O87)&lt;=0),"",IFERROR(MATCH(E87,UQ_START,1),""))</f>
        <v/>
      </c>
      <c r="Z87" s="0" t="str">
        <f aca="false">IF(Y87="","",E87-INDEX(UQ_START,Y87)+1)</f>
        <v/>
      </c>
      <c r="AA87" s="0" t="str">
        <f aca="false">IF(AND(X87&lt;&gt;"",X87&gt;E87,OR(CAL="ميلادي",Y87&lt;&gt;"")),INT((X87-E87)/IF(CAL="هجري",355,366)),"")</f>
        <v/>
      </c>
      <c r="AB87" s="0" t="str">
        <f aca="false">IF(AA87="","",IFERROR(AA87+IF(IF(CAL="هجري",(INDEX(UQ_START,Y87+12*(AA87+1))+MIN(Z87,INDEX(UQ_LEN,Y87+12*(AA87+1)))-1),DATE(YEAR(E87)+(AA87+1),MONTH(E87),MIN(DAY(E87),DAY(EOMONTH(DATE(YEAR(E87)+(AA87+1),MONTH(E87),1),0)))))&lt;=X87,1,0),""))</f>
        <v/>
      </c>
      <c r="AC87" s="0" t="str">
        <f aca="false">IF(AB87="","",IFERROR(IF(CAL="هجري",(INDEX(UQ_START,Y87+12*(AB87))+MIN(Z87,INDEX(UQ_LEN,Y87+12*(AB87)))-1),DATE(YEAR(E87)+(AB87),MONTH(E87),MIN(DAY(E87),DAY(EOMONTH(DATE(YEAR(E87)+(AB87),MONTH(E87),1),0))))),""))</f>
        <v/>
      </c>
      <c r="AD87" s="0" t="str">
        <f aca="false">IF(AB87="","",IFERROR(IF(CAL="هجري",(INDEX(UQ_START,Y87+12*(AB87+1))+MIN(Z87,INDEX(UQ_LEN,Y87+12*(AB87+1)))-1),DATE(YEAR(E87)+(AB87+1),MONTH(E87),MIN(DAY(E87),DAY(EOMONTH(DATE(YEAR(E87)+(AB87+1),MONTH(E87),1),0))))),""))</f>
        <v/>
      </c>
      <c r="AE87" s="0" t="str">
        <f aca="false">IF(F87="","full",IFERROR(VLOOKUP(K87,L_ENDTAB,2,0),"full"))</f>
        <v>full</v>
      </c>
    </row>
    <row r="88" customFormat="false" ht="15" hidden="false" customHeight="false" outlineLevel="0" collapsed="false">
      <c r="A88" s="19" t="str">
        <f aca="false">IF(B88="","",ROW()-7)</f>
        <v/>
      </c>
      <c r="B88" s="6"/>
      <c r="C88" s="6"/>
      <c r="D88" s="6"/>
      <c r="E88" s="7"/>
      <c r="F88" s="7"/>
      <c r="G88" s="20"/>
      <c r="H88" s="20"/>
      <c r="I88" s="20"/>
      <c r="J88" s="6"/>
      <c r="K88" s="6"/>
      <c r="L88" s="21"/>
      <c r="M88" s="21"/>
      <c r="N88" s="15" t="str">
        <f aca="false">IF(B88="","",IF(F88="","على رأس العمل","انتهت خدمته"))</f>
        <v/>
      </c>
      <c r="O88" s="16" t="str">
        <f aca="false">IF(B88="","",N(G88)+N(H88)+N(I88))</f>
        <v/>
      </c>
      <c r="P88" s="22" t="str">
        <f aca="false">IF(B88="","",IF(F88="",AS_OF,F88))</f>
        <v/>
      </c>
      <c r="Q88" s="23" t="str">
        <f aca="false">IF(OR(AC88="",AD88=""),"",AB88+(X88-AC88)/(AD88-AC88))</f>
        <v/>
      </c>
      <c r="R88" s="16" t="str">
        <f aca="false">IF(Q88="","",O88/2*MIN(Q88,5)+O88*MAX(Q88-5,0))</f>
        <v/>
      </c>
      <c r="S88" s="16" t="str">
        <f aca="false">IF(Q88="","",IF(J88="لبعض الوقت","خارج النطاق",IF(J88="عمل مرن",0,R88)))</f>
        <v/>
      </c>
      <c r="T88" s="16" t="str">
        <f aca="false">IF(Q88="","",IF(J88="لبعض الوقت","خارج النطاق",IF(J88="عمل مرن",0,R88*IF(Q88&lt;2,0,IF(Q88&lt;=5,1/3,IF(Q88&lt;10,2/3,1))))))</f>
        <v/>
      </c>
      <c r="U88" s="16" t="str">
        <f aca="false">IF(F88="","",IF(Q88="","",IF(J88="لبعض الوقت","خارج النطاق",IF(J88="عمل مرن",0,R88*IF(AE88="none",0,IF(AE88="resign",IF(Q88&lt;2,0,IF(Q88&lt;=5,1/3,IF(Q88&lt;10,2/3,1))),1))))))</f>
        <v/>
      </c>
      <c r="V88" s="16" t="n">
        <f aca="false">IF(OR(OR(E88="",P88="",N(O88)&lt;=0),N(M88)&lt;=0),0,IF(J88="عمل مرن",0,N(M88)*O88/30))</f>
        <v>0</v>
      </c>
      <c r="W88" s="13" t="str">
        <f aca="false">IF(Q88="","",IF(F88="",N(S88),N(U88))+V88)</f>
        <v/>
      </c>
      <c r="X88" s="0" t="str">
        <f aca="false">IF(OR(E88="",P88="",N(O88)&lt;=0),"",P88+1-N(L88))</f>
        <v/>
      </c>
      <c r="Y88" s="0" t="str">
        <f aca="false">IF(OR(E88="",P88="",N(O88)&lt;=0),"",IFERROR(MATCH(E88,UQ_START,1),""))</f>
        <v/>
      </c>
      <c r="Z88" s="0" t="str">
        <f aca="false">IF(Y88="","",E88-INDEX(UQ_START,Y88)+1)</f>
        <v/>
      </c>
      <c r="AA88" s="0" t="str">
        <f aca="false">IF(AND(X88&lt;&gt;"",X88&gt;E88,OR(CAL="ميلادي",Y88&lt;&gt;"")),INT((X88-E88)/IF(CAL="هجري",355,366)),"")</f>
        <v/>
      </c>
      <c r="AB88" s="0" t="str">
        <f aca="false">IF(AA88="","",IFERROR(AA88+IF(IF(CAL="هجري",(INDEX(UQ_START,Y88+12*(AA88+1))+MIN(Z88,INDEX(UQ_LEN,Y88+12*(AA88+1)))-1),DATE(YEAR(E88)+(AA88+1),MONTH(E88),MIN(DAY(E88),DAY(EOMONTH(DATE(YEAR(E88)+(AA88+1),MONTH(E88),1),0)))))&lt;=X88,1,0),""))</f>
        <v/>
      </c>
      <c r="AC88" s="0" t="str">
        <f aca="false">IF(AB88="","",IFERROR(IF(CAL="هجري",(INDEX(UQ_START,Y88+12*(AB88))+MIN(Z88,INDEX(UQ_LEN,Y88+12*(AB88)))-1),DATE(YEAR(E88)+(AB88),MONTH(E88),MIN(DAY(E88),DAY(EOMONTH(DATE(YEAR(E88)+(AB88),MONTH(E88),1),0))))),""))</f>
        <v/>
      </c>
      <c r="AD88" s="0" t="str">
        <f aca="false">IF(AB88="","",IFERROR(IF(CAL="هجري",(INDEX(UQ_START,Y88+12*(AB88+1))+MIN(Z88,INDEX(UQ_LEN,Y88+12*(AB88+1)))-1),DATE(YEAR(E88)+(AB88+1),MONTH(E88),MIN(DAY(E88),DAY(EOMONTH(DATE(YEAR(E88)+(AB88+1),MONTH(E88),1),0))))),""))</f>
        <v/>
      </c>
      <c r="AE88" s="0" t="str">
        <f aca="false">IF(F88="","full",IFERROR(VLOOKUP(K88,L_ENDTAB,2,0),"full"))</f>
        <v>full</v>
      </c>
    </row>
    <row r="89" customFormat="false" ht="15" hidden="false" customHeight="false" outlineLevel="0" collapsed="false">
      <c r="A89" s="19" t="str">
        <f aca="false">IF(B89="","",ROW()-7)</f>
        <v/>
      </c>
      <c r="B89" s="6"/>
      <c r="C89" s="6"/>
      <c r="D89" s="6"/>
      <c r="E89" s="7"/>
      <c r="F89" s="7"/>
      <c r="G89" s="20"/>
      <c r="H89" s="20"/>
      <c r="I89" s="20"/>
      <c r="J89" s="6"/>
      <c r="K89" s="6"/>
      <c r="L89" s="21"/>
      <c r="M89" s="21"/>
      <c r="N89" s="15" t="str">
        <f aca="false">IF(B89="","",IF(F89="","على رأس العمل","انتهت خدمته"))</f>
        <v/>
      </c>
      <c r="O89" s="26" t="str">
        <f aca="false">IF(B89="","",N(G89)+N(H89)+N(I89))</f>
        <v/>
      </c>
      <c r="P89" s="27" t="str">
        <f aca="false">IF(B89="","",IF(F89="",AS_OF,F89))</f>
        <v/>
      </c>
      <c r="Q89" s="28" t="str">
        <f aca="false">IF(OR(AC89="",AD89=""),"",AB89+(X89-AC89)/(AD89-AC89))</f>
        <v/>
      </c>
      <c r="R89" s="26" t="str">
        <f aca="false">IF(Q89="","",O89/2*MIN(Q89,5)+O89*MAX(Q89-5,0))</f>
        <v/>
      </c>
      <c r="S89" s="26" t="str">
        <f aca="false">IF(Q89="","",IF(J89="لبعض الوقت","خارج النطاق",IF(J89="عمل مرن",0,R89)))</f>
        <v/>
      </c>
      <c r="T89" s="26" t="str">
        <f aca="false">IF(Q89="","",IF(J89="لبعض الوقت","خارج النطاق",IF(J89="عمل مرن",0,R89*IF(Q89&lt;2,0,IF(Q89&lt;=5,1/3,IF(Q89&lt;10,2/3,1))))))</f>
        <v/>
      </c>
      <c r="U89" s="26" t="str">
        <f aca="false">IF(F89="","",IF(Q89="","",IF(J89="لبعض الوقت","خارج النطاق",IF(J89="عمل مرن",0,R89*IF(AE89="none",0,IF(AE89="resign",IF(Q89&lt;2,0,IF(Q89&lt;=5,1/3,IF(Q89&lt;10,2/3,1))),1))))))</f>
        <v/>
      </c>
      <c r="V89" s="26" t="n">
        <f aca="false">IF(OR(OR(E89="",P89="",N(O89)&lt;=0),N(M89)&lt;=0),0,IF(J89="عمل مرن",0,N(M89)*O89/30))</f>
        <v>0</v>
      </c>
      <c r="W89" s="29" t="str">
        <f aca="false">IF(Q89="","",IF(F89="",N(S89),N(U89))+V89)</f>
        <v/>
      </c>
      <c r="X89" s="0" t="str">
        <f aca="false">IF(OR(E89="",P89="",N(O89)&lt;=0),"",P89+1-N(L89))</f>
        <v/>
      </c>
      <c r="Y89" s="0" t="str">
        <f aca="false">IF(OR(E89="",P89="",N(O89)&lt;=0),"",IFERROR(MATCH(E89,UQ_START,1),""))</f>
        <v/>
      </c>
      <c r="Z89" s="0" t="str">
        <f aca="false">IF(Y89="","",E89-INDEX(UQ_START,Y89)+1)</f>
        <v/>
      </c>
      <c r="AA89" s="0" t="str">
        <f aca="false">IF(AND(X89&lt;&gt;"",X89&gt;E89,OR(CAL="ميلادي",Y89&lt;&gt;"")),INT((X89-E89)/IF(CAL="هجري",355,366)),"")</f>
        <v/>
      </c>
      <c r="AB89" s="0" t="str">
        <f aca="false">IF(AA89="","",IFERROR(AA89+IF(IF(CAL="هجري",(INDEX(UQ_START,Y89+12*(AA89+1))+MIN(Z89,INDEX(UQ_LEN,Y89+12*(AA89+1)))-1),DATE(YEAR(E89)+(AA89+1),MONTH(E89),MIN(DAY(E89),DAY(EOMONTH(DATE(YEAR(E89)+(AA89+1),MONTH(E89),1),0)))))&lt;=X89,1,0),""))</f>
        <v/>
      </c>
      <c r="AC89" s="0" t="str">
        <f aca="false">IF(AB89="","",IFERROR(IF(CAL="هجري",(INDEX(UQ_START,Y89+12*(AB89))+MIN(Z89,INDEX(UQ_LEN,Y89+12*(AB89)))-1),DATE(YEAR(E89)+(AB89),MONTH(E89),MIN(DAY(E89),DAY(EOMONTH(DATE(YEAR(E89)+(AB89),MONTH(E89),1),0))))),""))</f>
        <v/>
      </c>
      <c r="AD89" s="0" t="str">
        <f aca="false">IF(AB89="","",IFERROR(IF(CAL="هجري",(INDEX(UQ_START,Y89+12*(AB89+1))+MIN(Z89,INDEX(UQ_LEN,Y89+12*(AB89+1)))-1),DATE(YEAR(E89)+(AB89+1),MONTH(E89),MIN(DAY(E89),DAY(EOMONTH(DATE(YEAR(E89)+(AB89+1),MONTH(E89),1),0))))),""))</f>
        <v/>
      </c>
      <c r="AE89" s="0" t="str">
        <f aca="false">IF(F89="","full",IFERROR(VLOOKUP(K89,L_ENDTAB,2,0),"full"))</f>
        <v>full</v>
      </c>
    </row>
    <row r="90" customFormat="false" ht="15" hidden="false" customHeight="false" outlineLevel="0" collapsed="false">
      <c r="A90" s="19" t="str">
        <f aca="false">IF(B90="","",ROW()-7)</f>
        <v/>
      </c>
      <c r="B90" s="6"/>
      <c r="C90" s="6"/>
      <c r="D90" s="6"/>
      <c r="E90" s="7"/>
      <c r="F90" s="7"/>
      <c r="G90" s="20"/>
      <c r="H90" s="20"/>
      <c r="I90" s="20"/>
      <c r="J90" s="6"/>
      <c r="K90" s="6"/>
      <c r="L90" s="21"/>
      <c r="M90" s="21"/>
      <c r="N90" s="15" t="str">
        <f aca="false">IF(B90="","",IF(F90="","على رأس العمل","انتهت خدمته"))</f>
        <v/>
      </c>
      <c r="O90" s="16" t="str">
        <f aca="false">IF(B90="","",N(G90)+N(H90)+N(I90))</f>
        <v/>
      </c>
      <c r="P90" s="22" t="str">
        <f aca="false">IF(B90="","",IF(F90="",AS_OF,F90))</f>
        <v/>
      </c>
      <c r="Q90" s="23" t="str">
        <f aca="false">IF(OR(AC90="",AD90=""),"",AB90+(X90-AC90)/(AD90-AC90))</f>
        <v/>
      </c>
      <c r="R90" s="16" t="str">
        <f aca="false">IF(Q90="","",O90/2*MIN(Q90,5)+O90*MAX(Q90-5,0))</f>
        <v/>
      </c>
      <c r="S90" s="16" t="str">
        <f aca="false">IF(Q90="","",IF(J90="لبعض الوقت","خارج النطاق",IF(J90="عمل مرن",0,R90)))</f>
        <v/>
      </c>
      <c r="T90" s="16" t="str">
        <f aca="false">IF(Q90="","",IF(J90="لبعض الوقت","خارج النطاق",IF(J90="عمل مرن",0,R90*IF(Q90&lt;2,0,IF(Q90&lt;=5,1/3,IF(Q90&lt;10,2/3,1))))))</f>
        <v/>
      </c>
      <c r="U90" s="16" t="str">
        <f aca="false">IF(F90="","",IF(Q90="","",IF(J90="لبعض الوقت","خارج النطاق",IF(J90="عمل مرن",0,R90*IF(AE90="none",0,IF(AE90="resign",IF(Q90&lt;2,0,IF(Q90&lt;=5,1/3,IF(Q90&lt;10,2/3,1))),1))))))</f>
        <v/>
      </c>
      <c r="V90" s="16" t="n">
        <f aca="false">IF(OR(OR(E90="",P90="",N(O90)&lt;=0),N(M90)&lt;=0),0,IF(J90="عمل مرن",0,N(M90)*O90/30))</f>
        <v>0</v>
      </c>
      <c r="W90" s="13" t="str">
        <f aca="false">IF(Q90="","",IF(F90="",N(S90),N(U90))+V90)</f>
        <v/>
      </c>
      <c r="X90" s="0" t="str">
        <f aca="false">IF(OR(E90="",P90="",N(O90)&lt;=0),"",P90+1-N(L90))</f>
        <v/>
      </c>
      <c r="Y90" s="0" t="str">
        <f aca="false">IF(OR(E90="",P90="",N(O90)&lt;=0),"",IFERROR(MATCH(E90,UQ_START,1),""))</f>
        <v/>
      </c>
      <c r="Z90" s="0" t="str">
        <f aca="false">IF(Y90="","",E90-INDEX(UQ_START,Y90)+1)</f>
        <v/>
      </c>
      <c r="AA90" s="0" t="str">
        <f aca="false">IF(AND(X90&lt;&gt;"",X90&gt;E90,OR(CAL="ميلادي",Y90&lt;&gt;"")),INT((X90-E90)/IF(CAL="هجري",355,366)),"")</f>
        <v/>
      </c>
      <c r="AB90" s="0" t="str">
        <f aca="false">IF(AA90="","",IFERROR(AA90+IF(IF(CAL="هجري",(INDEX(UQ_START,Y90+12*(AA90+1))+MIN(Z90,INDEX(UQ_LEN,Y90+12*(AA90+1)))-1),DATE(YEAR(E90)+(AA90+1),MONTH(E90),MIN(DAY(E90),DAY(EOMONTH(DATE(YEAR(E90)+(AA90+1),MONTH(E90),1),0)))))&lt;=X90,1,0),""))</f>
        <v/>
      </c>
      <c r="AC90" s="0" t="str">
        <f aca="false">IF(AB90="","",IFERROR(IF(CAL="هجري",(INDEX(UQ_START,Y90+12*(AB90))+MIN(Z90,INDEX(UQ_LEN,Y90+12*(AB90)))-1),DATE(YEAR(E90)+(AB90),MONTH(E90),MIN(DAY(E90),DAY(EOMONTH(DATE(YEAR(E90)+(AB90),MONTH(E90),1),0))))),""))</f>
        <v/>
      </c>
      <c r="AD90" s="0" t="str">
        <f aca="false">IF(AB90="","",IFERROR(IF(CAL="هجري",(INDEX(UQ_START,Y90+12*(AB90+1))+MIN(Z90,INDEX(UQ_LEN,Y90+12*(AB90+1)))-1),DATE(YEAR(E90)+(AB90+1),MONTH(E90),MIN(DAY(E90),DAY(EOMONTH(DATE(YEAR(E90)+(AB90+1),MONTH(E90),1),0))))),""))</f>
        <v/>
      </c>
      <c r="AE90" s="0" t="str">
        <f aca="false">IF(F90="","full",IFERROR(VLOOKUP(K90,L_ENDTAB,2,0),"full"))</f>
        <v>full</v>
      </c>
    </row>
    <row r="91" customFormat="false" ht="15" hidden="false" customHeight="false" outlineLevel="0" collapsed="false">
      <c r="A91" s="19" t="str">
        <f aca="false">IF(B91="","",ROW()-7)</f>
        <v/>
      </c>
      <c r="B91" s="6"/>
      <c r="C91" s="6"/>
      <c r="D91" s="6"/>
      <c r="E91" s="7"/>
      <c r="F91" s="7"/>
      <c r="G91" s="20"/>
      <c r="H91" s="20"/>
      <c r="I91" s="20"/>
      <c r="J91" s="6"/>
      <c r="K91" s="6"/>
      <c r="L91" s="21"/>
      <c r="M91" s="21"/>
      <c r="N91" s="15" t="str">
        <f aca="false">IF(B91="","",IF(F91="","على رأس العمل","انتهت خدمته"))</f>
        <v/>
      </c>
      <c r="O91" s="26" t="str">
        <f aca="false">IF(B91="","",N(G91)+N(H91)+N(I91))</f>
        <v/>
      </c>
      <c r="P91" s="27" t="str">
        <f aca="false">IF(B91="","",IF(F91="",AS_OF,F91))</f>
        <v/>
      </c>
      <c r="Q91" s="28" t="str">
        <f aca="false">IF(OR(AC91="",AD91=""),"",AB91+(X91-AC91)/(AD91-AC91))</f>
        <v/>
      </c>
      <c r="R91" s="26" t="str">
        <f aca="false">IF(Q91="","",O91/2*MIN(Q91,5)+O91*MAX(Q91-5,0))</f>
        <v/>
      </c>
      <c r="S91" s="26" t="str">
        <f aca="false">IF(Q91="","",IF(J91="لبعض الوقت","خارج النطاق",IF(J91="عمل مرن",0,R91)))</f>
        <v/>
      </c>
      <c r="T91" s="26" t="str">
        <f aca="false">IF(Q91="","",IF(J91="لبعض الوقت","خارج النطاق",IF(J91="عمل مرن",0,R91*IF(Q91&lt;2,0,IF(Q91&lt;=5,1/3,IF(Q91&lt;10,2/3,1))))))</f>
        <v/>
      </c>
      <c r="U91" s="26" t="str">
        <f aca="false">IF(F91="","",IF(Q91="","",IF(J91="لبعض الوقت","خارج النطاق",IF(J91="عمل مرن",0,R91*IF(AE91="none",0,IF(AE91="resign",IF(Q91&lt;2,0,IF(Q91&lt;=5,1/3,IF(Q91&lt;10,2/3,1))),1))))))</f>
        <v/>
      </c>
      <c r="V91" s="26" t="n">
        <f aca="false">IF(OR(OR(E91="",P91="",N(O91)&lt;=0),N(M91)&lt;=0),0,IF(J91="عمل مرن",0,N(M91)*O91/30))</f>
        <v>0</v>
      </c>
      <c r="W91" s="29" t="str">
        <f aca="false">IF(Q91="","",IF(F91="",N(S91),N(U91))+V91)</f>
        <v/>
      </c>
      <c r="X91" s="0" t="str">
        <f aca="false">IF(OR(E91="",P91="",N(O91)&lt;=0),"",P91+1-N(L91))</f>
        <v/>
      </c>
      <c r="Y91" s="0" t="str">
        <f aca="false">IF(OR(E91="",P91="",N(O91)&lt;=0),"",IFERROR(MATCH(E91,UQ_START,1),""))</f>
        <v/>
      </c>
      <c r="Z91" s="0" t="str">
        <f aca="false">IF(Y91="","",E91-INDEX(UQ_START,Y91)+1)</f>
        <v/>
      </c>
      <c r="AA91" s="0" t="str">
        <f aca="false">IF(AND(X91&lt;&gt;"",X91&gt;E91,OR(CAL="ميلادي",Y91&lt;&gt;"")),INT((X91-E91)/IF(CAL="هجري",355,366)),"")</f>
        <v/>
      </c>
      <c r="AB91" s="0" t="str">
        <f aca="false">IF(AA91="","",IFERROR(AA91+IF(IF(CAL="هجري",(INDEX(UQ_START,Y91+12*(AA91+1))+MIN(Z91,INDEX(UQ_LEN,Y91+12*(AA91+1)))-1),DATE(YEAR(E91)+(AA91+1),MONTH(E91),MIN(DAY(E91),DAY(EOMONTH(DATE(YEAR(E91)+(AA91+1),MONTH(E91),1),0)))))&lt;=X91,1,0),""))</f>
        <v/>
      </c>
      <c r="AC91" s="0" t="str">
        <f aca="false">IF(AB91="","",IFERROR(IF(CAL="هجري",(INDEX(UQ_START,Y91+12*(AB91))+MIN(Z91,INDEX(UQ_LEN,Y91+12*(AB91)))-1),DATE(YEAR(E91)+(AB91),MONTH(E91),MIN(DAY(E91),DAY(EOMONTH(DATE(YEAR(E91)+(AB91),MONTH(E91),1),0))))),""))</f>
        <v/>
      </c>
      <c r="AD91" s="0" t="str">
        <f aca="false">IF(AB91="","",IFERROR(IF(CAL="هجري",(INDEX(UQ_START,Y91+12*(AB91+1))+MIN(Z91,INDEX(UQ_LEN,Y91+12*(AB91+1)))-1),DATE(YEAR(E91)+(AB91+1),MONTH(E91),MIN(DAY(E91),DAY(EOMONTH(DATE(YEAR(E91)+(AB91+1),MONTH(E91),1),0))))),""))</f>
        <v/>
      </c>
      <c r="AE91" s="0" t="str">
        <f aca="false">IF(F91="","full",IFERROR(VLOOKUP(K91,L_ENDTAB,2,0),"full"))</f>
        <v>full</v>
      </c>
    </row>
    <row r="92" customFormat="false" ht="15" hidden="false" customHeight="false" outlineLevel="0" collapsed="false">
      <c r="A92" s="19" t="str">
        <f aca="false">IF(B92="","",ROW()-7)</f>
        <v/>
      </c>
      <c r="B92" s="6"/>
      <c r="C92" s="6"/>
      <c r="D92" s="6"/>
      <c r="E92" s="7"/>
      <c r="F92" s="7"/>
      <c r="G92" s="20"/>
      <c r="H92" s="20"/>
      <c r="I92" s="20"/>
      <c r="J92" s="6"/>
      <c r="K92" s="6"/>
      <c r="L92" s="21"/>
      <c r="M92" s="21"/>
      <c r="N92" s="15" t="str">
        <f aca="false">IF(B92="","",IF(F92="","على رأس العمل","انتهت خدمته"))</f>
        <v/>
      </c>
      <c r="O92" s="16" t="str">
        <f aca="false">IF(B92="","",N(G92)+N(H92)+N(I92))</f>
        <v/>
      </c>
      <c r="P92" s="22" t="str">
        <f aca="false">IF(B92="","",IF(F92="",AS_OF,F92))</f>
        <v/>
      </c>
      <c r="Q92" s="23" t="str">
        <f aca="false">IF(OR(AC92="",AD92=""),"",AB92+(X92-AC92)/(AD92-AC92))</f>
        <v/>
      </c>
      <c r="R92" s="16" t="str">
        <f aca="false">IF(Q92="","",O92/2*MIN(Q92,5)+O92*MAX(Q92-5,0))</f>
        <v/>
      </c>
      <c r="S92" s="16" t="str">
        <f aca="false">IF(Q92="","",IF(J92="لبعض الوقت","خارج النطاق",IF(J92="عمل مرن",0,R92)))</f>
        <v/>
      </c>
      <c r="T92" s="16" t="str">
        <f aca="false">IF(Q92="","",IF(J92="لبعض الوقت","خارج النطاق",IF(J92="عمل مرن",0,R92*IF(Q92&lt;2,0,IF(Q92&lt;=5,1/3,IF(Q92&lt;10,2/3,1))))))</f>
        <v/>
      </c>
      <c r="U92" s="16" t="str">
        <f aca="false">IF(F92="","",IF(Q92="","",IF(J92="لبعض الوقت","خارج النطاق",IF(J92="عمل مرن",0,R92*IF(AE92="none",0,IF(AE92="resign",IF(Q92&lt;2,0,IF(Q92&lt;=5,1/3,IF(Q92&lt;10,2/3,1))),1))))))</f>
        <v/>
      </c>
      <c r="V92" s="16" t="n">
        <f aca="false">IF(OR(OR(E92="",P92="",N(O92)&lt;=0),N(M92)&lt;=0),0,IF(J92="عمل مرن",0,N(M92)*O92/30))</f>
        <v>0</v>
      </c>
      <c r="W92" s="13" t="str">
        <f aca="false">IF(Q92="","",IF(F92="",N(S92),N(U92))+V92)</f>
        <v/>
      </c>
      <c r="X92" s="0" t="str">
        <f aca="false">IF(OR(E92="",P92="",N(O92)&lt;=0),"",P92+1-N(L92))</f>
        <v/>
      </c>
      <c r="Y92" s="0" t="str">
        <f aca="false">IF(OR(E92="",P92="",N(O92)&lt;=0),"",IFERROR(MATCH(E92,UQ_START,1),""))</f>
        <v/>
      </c>
      <c r="Z92" s="0" t="str">
        <f aca="false">IF(Y92="","",E92-INDEX(UQ_START,Y92)+1)</f>
        <v/>
      </c>
      <c r="AA92" s="0" t="str">
        <f aca="false">IF(AND(X92&lt;&gt;"",X92&gt;E92,OR(CAL="ميلادي",Y92&lt;&gt;"")),INT((X92-E92)/IF(CAL="هجري",355,366)),"")</f>
        <v/>
      </c>
      <c r="AB92" s="0" t="str">
        <f aca="false">IF(AA92="","",IFERROR(AA92+IF(IF(CAL="هجري",(INDEX(UQ_START,Y92+12*(AA92+1))+MIN(Z92,INDEX(UQ_LEN,Y92+12*(AA92+1)))-1),DATE(YEAR(E92)+(AA92+1),MONTH(E92),MIN(DAY(E92),DAY(EOMONTH(DATE(YEAR(E92)+(AA92+1),MONTH(E92),1),0)))))&lt;=X92,1,0),""))</f>
        <v/>
      </c>
      <c r="AC92" s="0" t="str">
        <f aca="false">IF(AB92="","",IFERROR(IF(CAL="هجري",(INDEX(UQ_START,Y92+12*(AB92))+MIN(Z92,INDEX(UQ_LEN,Y92+12*(AB92)))-1),DATE(YEAR(E92)+(AB92),MONTH(E92),MIN(DAY(E92),DAY(EOMONTH(DATE(YEAR(E92)+(AB92),MONTH(E92),1),0))))),""))</f>
        <v/>
      </c>
      <c r="AD92" s="0" t="str">
        <f aca="false">IF(AB92="","",IFERROR(IF(CAL="هجري",(INDEX(UQ_START,Y92+12*(AB92+1))+MIN(Z92,INDEX(UQ_LEN,Y92+12*(AB92+1)))-1),DATE(YEAR(E92)+(AB92+1),MONTH(E92),MIN(DAY(E92),DAY(EOMONTH(DATE(YEAR(E92)+(AB92+1),MONTH(E92),1),0))))),""))</f>
        <v/>
      </c>
      <c r="AE92" s="0" t="str">
        <f aca="false">IF(F92="","full",IFERROR(VLOOKUP(K92,L_ENDTAB,2,0),"full"))</f>
        <v>full</v>
      </c>
    </row>
    <row r="93" customFormat="false" ht="15" hidden="false" customHeight="false" outlineLevel="0" collapsed="false">
      <c r="A93" s="19" t="str">
        <f aca="false">IF(B93="","",ROW()-7)</f>
        <v/>
      </c>
      <c r="B93" s="6"/>
      <c r="C93" s="6"/>
      <c r="D93" s="6"/>
      <c r="E93" s="7"/>
      <c r="F93" s="7"/>
      <c r="G93" s="20"/>
      <c r="H93" s="20"/>
      <c r="I93" s="20"/>
      <c r="J93" s="6"/>
      <c r="K93" s="6"/>
      <c r="L93" s="21"/>
      <c r="M93" s="21"/>
      <c r="N93" s="15" t="str">
        <f aca="false">IF(B93="","",IF(F93="","على رأس العمل","انتهت خدمته"))</f>
        <v/>
      </c>
      <c r="O93" s="26" t="str">
        <f aca="false">IF(B93="","",N(G93)+N(H93)+N(I93))</f>
        <v/>
      </c>
      <c r="P93" s="27" t="str">
        <f aca="false">IF(B93="","",IF(F93="",AS_OF,F93))</f>
        <v/>
      </c>
      <c r="Q93" s="28" t="str">
        <f aca="false">IF(OR(AC93="",AD93=""),"",AB93+(X93-AC93)/(AD93-AC93))</f>
        <v/>
      </c>
      <c r="R93" s="26" t="str">
        <f aca="false">IF(Q93="","",O93/2*MIN(Q93,5)+O93*MAX(Q93-5,0))</f>
        <v/>
      </c>
      <c r="S93" s="26" t="str">
        <f aca="false">IF(Q93="","",IF(J93="لبعض الوقت","خارج النطاق",IF(J93="عمل مرن",0,R93)))</f>
        <v/>
      </c>
      <c r="T93" s="26" t="str">
        <f aca="false">IF(Q93="","",IF(J93="لبعض الوقت","خارج النطاق",IF(J93="عمل مرن",0,R93*IF(Q93&lt;2,0,IF(Q93&lt;=5,1/3,IF(Q93&lt;10,2/3,1))))))</f>
        <v/>
      </c>
      <c r="U93" s="26" t="str">
        <f aca="false">IF(F93="","",IF(Q93="","",IF(J93="لبعض الوقت","خارج النطاق",IF(J93="عمل مرن",0,R93*IF(AE93="none",0,IF(AE93="resign",IF(Q93&lt;2,0,IF(Q93&lt;=5,1/3,IF(Q93&lt;10,2/3,1))),1))))))</f>
        <v/>
      </c>
      <c r="V93" s="26" t="n">
        <f aca="false">IF(OR(OR(E93="",P93="",N(O93)&lt;=0),N(M93)&lt;=0),0,IF(J93="عمل مرن",0,N(M93)*O93/30))</f>
        <v>0</v>
      </c>
      <c r="W93" s="29" t="str">
        <f aca="false">IF(Q93="","",IF(F93="",N(S93),N(U93))+V93)</f>
        <v/>
      </c>
      <c r="X93" s="0" t="str">
        <f aca="false">IF(OR(E93="",P93="",N(O93)&lt;=0),"",P93+1-N(L93))</f>
        <v/>
      </c>
      <c r="Y93" s="0" t="str">
        <f aca="false">IF(OR(E93="",P93="",N(O93)&lt;=0),"",IFERROR(MATCH(E93,UQ_START,1),""))</f>
        <v/>
      </c>
      <c r="Z93" s="0" t="str">
        <f aca="false">IF(Y93="","",E93-INDEX(UQ_START,Y93)+1)</f>
        <v/>
      </c>
      <c r="AA93" s="0" t="str">
        <f aca="false">IF(AND(X93&lt;&gt;"",X93&gt;E93,OR(CAL="ميلادي",Y93&lt;&gt;"")),INT((X93-E93)/IF(CAL="هجري",355,366)),"")</f>
        <v/>
      </c>
      <c r="AB93" s="0" t="str">
        <f aca="false">IF(AA93="","",IFERROR(AA93+IF(IF(CAL="هجري",(INDEX(UQ_START,Y93+12*(AA93+1))+MIN(Z93,INDEX(UQ_LEN,Y93+12*(AA93+1)))-1),DATE(YEAR(E93)+(AA93+1),MONTH(E93),MIN(DAY(E93),DAY(EOMONTH(DATE(YEAR(E93)+(AA93+1),MONTH(E93),1),0)))))&lt;=X93,1,0),""))</f>
        <v/>
      </c>
      <c r="AC93" s="0" t="str">
        <f aca="false">IF(AB93="","",IFERROR(IF(CAL="هجري",(INDEX(UQ_START,Y93+12*(AB93))+MIN(Z93,INDEX(UQ_LEN,Y93+12*(AB93)))-1),DATE(YEAR(E93)+(AB93),MONTH(E93),MIN(DAY(E93),DAY(EOMONTH(DATE(YEAR(E93)+(AB93),MONTH(E93),1),0))))),""))</f>
        <v/>
      </c>
      <c r="AD93" s="0" t="str">
        <f aca="false">IF(AB93="","",IFERROR(IF(CAL="هجري",(INDEX(UQ_START,Y93+12*(AB93+1))+MIN(Z93,INDEX(UQ_LEN,Y93+12*(AB93+1)))-1),DATE(YEAR(E93)+(AB93+1),MONTH(E93),MIN(DAY(E93),DAY(EOMONTH(DATE(YEAR(E93)+(AB93+1),MONTH(E93),1),0))))),""))</f>
        <v/>
      </c>
      <c r="AE93" s="0" t="str">
        <f aca="false">IF(F93="","full",IFERROR(VLOOKUP(K93,L_ENDTAB,2,0),"full"))</f>
        <v>full</v>
      </c>
    </row>
    <row r="94" customFormat="false" ht="15" hidden="false" customHeight="false" outlineLevel="0" collapsed="false">
      <c r="A94" s="19" t="str">
        <f aca="false">IF(B94="","",ROW()-7)</f>
        <v/>
      </c>
      <c r="B94" s="6"/>
      <c r="C94" s="6"/>
      <c r="D94" s="6"/>
      <c r="E94" s="7"/>
      <c r="F94" s="7"/>
      <c r="G94" s="20"/>
      <c r="H94" s="20"/>
      <c r="I94" s="20"/>
      <c r="J94" s="6"/>
      <c r="K94" s="6"/>
      <c r="L94" s="21"/>
      <c r="M94" s="21"/>
      <c r="N94" s="15" t="str">
        <f aca="false">IF(B94="","",IF(F94="","على رأس العمل","انتهت خدمته"))</f>
        <v/>
      </c>
      <c r="O94" s="16" t="str">
        <f aca="false">IF(B94="","",N(G94)+N(H94)+N(I94))</f>
        <v/>
      </c>
      <c r="P94" s="22" t="str">
        <f aca="false">IF(B94="","",IF(F94="",AS_OF,F94))</f>
        <v/>
      </c>
      <c r="Q94" s="23" t="str">
        <f aca="false">IF(OR(AC94="",AD94=""),"",AB94+(X94-AC94)/(AD94-AC94))</f>
        <v/>
      </c>
      <c r="R94" s="16" t="str">
        <f aca="false">IF(Q94="","",O94/2*MIN(Q94,5)+O94*MAX(Q94-5,0))</f>
        <v/>
      </c>
      <c r="S94" s="16" t="str">
        <f aca="false">IF(Q94="","",IF(J94="لبعض الوقت","خارج النطاق",IF(J94="عمل مرن",0,R94)))</f>
        <v/>
      </c>
      <c r="T94" s="16" t="str">
        <f aca="false">IF(Q94="","",IF(J94="لبعض الوقت","خارج النطاق",IF(J94="عمل مرن",0,R94*IF(Q94&lt;2,0,IF(Q94&lt;=5,1/3,IF(Q94&lt;10,2/3,1))))))</f>
        <v/>
      </c>
      <c r="U94" s="16" t="str">
        <f aca="false">IF(F94="","",IF(Q94="","",IF(J94="لبعض الوقت","خارج النطاق",IF(J94="عمل مرن",0,R94*IF(AE94="none",0,IF(AE94="resign",IF(Q94&lt;2,0,IF(Q94&lt;=5,1/3,IF(Q94&lt;10,2/3,1))),1))))))</f>
        <v/>
      </c>
      <c r="V94" s="16" t="n">
        <f aca="false">IF(OR(OR(E94="",P94="",N(O94)&lt;=0),N(M94)&lt;=0),0,IF(J94="عمل مرن",0,N(M94)*O94/30))</f>
        <v>0</v>
      </c>
      <c r="W94" s="13" t="str">
        <f aca="false">IF(Q94="","",IF(F94="",N(S94),N(U94))+V94)</f>
        <v/>
      </c>
      <c r="X94" s="0" t="str">
        <f aca="false">IF(OR(E94="",P94="",N(O94)&lt;=0),"",P94+1-N(L94))</f>
        <v/>
      </c>
      <c r="Y94" s="0" t="str">
        <f aca="false">IF(OR(E94="",P94="",N(O94)&lt;=0),"",IFERROR(MATCH(E94,UQ_START,1),""))</f>
        <v/>
      </c>
      <c r="Z94" s="0" t="str">
        <f aca="false">IF(Y94="","",E94-INDEX(UQ_START,Y94)+1)</f>
        <v/>
      </c>
      <c r="AA94" s="0" t="str">
        <f aca="false">IF(AND(X94&lt;&gt;"",X94&gt;E94,OR(CAL="ميلادي",Y94&lt;&gt;"")),INT((X94-E94)/IF(CAL="هجري",355,366)),"")</f>
        <v/>
      </c>
      <c r="AB94" s="0" t="str">
        <f aca="false">IF(AA94="","",IFERROR(AA94+IF(IF(CAL="هجري",(INDEX(UQ_START,Y94+12*(AA94+1))+MIN(Z94,INDEX(UQ_LEN,Y94+12*(AA94+1)))-1),DATE(YEAR(E94)+(AA94+1),MONTH(E94),MIN(DAY(E94),DAY(EOMONTH(DATE(YEAR(E94)+(AA94+1),MONTH(E94),1),0)))))&lt;=X94,1,0),""))</f>
        <v/>
      </c>
      <c r="AC94" s="0" t="str">
        <f aca="false">IF(AB94="","",IFERROR(IF(CAL="هجري",(INDEX(UQ_START,Y94+12*(AB94))+MIN(Z94,INDEX(UQ_LEN,Y94+12*(AB94)))-1),DATE(YEAR(E94)+(AB94),MONTH(E94),MIN(DAY(E94),DAY(EOMONTH(DATE(YEAR(E94)+(AB94),MONTH(E94),1),0))))),""))</f>
        <v/>
      </c>
      <c r="AD94" s="0" t="str">
        <f aca="false">IF(AB94="","",IFERROR(IF(CAL="هجري",(INDEX(UQ_START,Y94+12*(AB94+1))+MIN(Z94,INDEX(UQ_LEN,Y94+12*(AB94+1)))-1),DATE(YEAR(E94)+(AB94+1),MONTH(E94),MIN(DAY(E94),DAY(EOMONTH(DATE(YEAR(E94)+(AB94+1),MONTH(E94),1),0))))),""))</f>
        <v/>
      </c>
      <c r="AE94" s="0" t="str">
        <f aca="false">IF(F94="","full",IFERROR(VLOOKUP(K94,L_ENDTAB,2,0),"full"))</f>
        <v>full</v>
      </c>
    </row>
    <row r="95" customFormat="false" ht="15" hidden="false" customHeight="false" outlineLevel="0" collapsed="false">
      <c r="A95" s="19" t="str">
        <f aca="false">IF(B95="","",ROW()-7)</f>
        <v/>
      </c>
      <c r="B95" s="6"/>
      <c r="C95" s="6"/>
      <c r="D95" s="6"/>
      <c r="E95" s="7"/>
      <c r="F95" s="7"/>
      <c r="G95" s="20"/>
      <c r="H95" s="20"/>
      <c r="I95" s="20"/>
      <c r="J95" s="6"/>
      <c r="K95" s="6"/>
      <c r="L95" s="21"/>
      <c r="M95" s="21"/>
      <c r="N95" s="15" t="str">
        <f aca="false">IF(B95="","",IF(F95="","على رأس العمل","انتهت خدمته"))</f>
        <v/>
      </c>
      <c r="O95" s="26" t="str">
        <f aca="false">IF(B95="","",N(G95)+N(H95)+N(I95))</f>
        <v/>
      </c>
      <c r="P95" s="27" t="str">
        <f aca="false">IF(B95="","",IF(F95="",AS_OF,F95))</f>
        <v/>
      </c>
      <c r="Q95" s="28" t="str">
        <f aca="false">IF(OR(AC95="",AD95=""),"",AB95+(X95-AC95)/(AD95-AC95))</f>
        <v/>
      </c>
      <c r="R95" s="26" t="str">
        <f aca="false">IF(Q95="","",O95/2*MIN(Q95,5)+O95*MAX(Q95-5,0))</f>
        <v/>
      </c>
      <c r="S95" s="26" t="str">
        <f aca="false">IF(Q95="","",IF(J95="لبعض الوقت","خارج النطاق",IF(J95="عمل مرن",0,R95)))</f>
        <v/>
      </c>
      <c r="T95" s="26" t="str">
        <f aca="false">IF(Q95="","",IF(J95="لبعض الوقت","خارج النطاق",IF(J95="عمل مرن",0,R95*IF(Q95&lt;2,0,IF(Q95&lt;=5,1/3,IF(Q95&lt;10,2/3,1))))))</f>
        <v/>
      </c>
      <c r="U95" s="26" t="str">
        <f aca="false">IF(F95="","",IF(Q95="","",IF(J95="لبعض الوقت","خارج النطاق",IF(J95="عمل مرن",0,R95*IF(AE95="none",0,IF(AE95="resign",IF(Q95&lt;2,0,IF(Q95&lt;=5,1/3,IF(Q95&lt;10,2/3,1))),1))))))</f>
        <v/>
      </c>
      <c r="V95" s="26" t="n">
        <f aca="false">IF(OR(OR(E95="",P95="",N(O95)&lt;=0),N(M95)&lt;=0),0,IF(J95="عمل مرن",0,N(M95)*O95/30))</f>
        <v>0</v>
      </c>
      <c r="W95" s="29" t="str">
        <f aca="false">IF(Q95="","",IF(F95="",N(S95),N(U95))+V95)</f>
        <v/>
      </c>
      <c r="X95" s="0" t="str">
        <f aca="false">IF(OR(E95="",P95="",N(O95)&lt;=0),"",P95+1-N(L95))</f>
        <v/>
      </c>
      <c r="Y95" s="0" t="str">
        <f aca="false">IF(OR(E95="",P95="",N(O95)&lt;=0),"",IFERROR(MATCH(E95,UQ_START,1),""))</f>
        <v/>
      </c>
      <c r="Z95" s="0" t="str">
        <f aca="false">IF(Y95="","",E95-INDEX(UQ_START,Y95)+1)</f>
        <v/>
      </c>
      <c r="AA95" s="0" t="str">
        <f aca="false">IF(AND(X95&lt;&gt;"",X95&gt;E95,OR(CAL="ميلادي",Y95&lt;&gt;"")),INT((X95-E95)/IF(CAL="هجري",355,366)),"")</f>
        <v/>
      </c>
      <c r="AB95" s="0" t="str">
        <f aca="false">IF(AA95="","",IFERROR(AA95+IF(IF(CAL="هجري",(INDEX(UQ_START,Y95+12*(AA95+1))+MIN(Z95,INDEX(UQ_LEN,Y95+12*(AA95+1)))-1),DATE(YEAR(E95)+(AA95+1),MONTH(E95),MIN(DAY(E95),DAY(EOMONTH(DATE(YEAR(E95)+(AA95+1),MONTH(E95),1),0)))))&lt;=X95,1,0),""))</f>
        <v/>
      </c>
      <c r="AC95" s="0" t="str">
        <f aca="false">IF(AB95="","",IFERROR(IF(CAL="هجري",(INDEX(UQ_START,Y95+12*(AB95))+MIN(Z95,INDEX(UQ_LEN,Y95+12*(AB95)))-1),DATE(YEAR(E95)+(AB95),MONTH(E95),MIN(DAY(E95),DAY(EOMONTH(DATE(YEAR(E95)+(AB95),MONTH(E95),1),0))))),""))</f>
        <v/>
      </c>
      <c r="AD95" s="0" t="str">
        <f aca="false">IF(AB95="","",IFERROR(IF(CAL="هجري",(INDEX(UQ_START,Y95+12*(AB95+1))+MIN(Z95,INDEX(UQ_LEN,Y95+12*(AB95+1)))-1),DATE(YEAR(E95)+(AB95+1),MONTH(E95),MIN(DAY(E95),DAY(EOMONTH(DATE(YEAR(E95)+(AB95+1),MONTH(E95),1),0))))),""))</f>
        <v/>
      </c>
      <c r="AE95" s="0" t="str">
        <f aca="false">IF(F95="","full",IFERROR(VLOOKUP(K95,L_ENDTAB,2,0),"full"))</f>
        <v>full</v>
      </c>
    </row>
    <row r="96" customFormat="false" ht="15" hidden="false" customHeight="false" outlineLevel="0" collapsed="false">
      <c r="A96" s="19" t="str">
        <f aca="false">IF(B96="","",ROW()-7)</f>
        <v/>
      </c>
      <c r="B96" s="6"/>
      <c r="C96" s="6"/>
      <c r="D96" s="6"/>
      <c r="E96" s="7"/>
      <c r="F96" s="7"/>
      <c r="G96" s="20"/>
      <c r="H96" s="20"/>
      <c r="I96" s="20"/>
      <c r="J96" s="6"/>
      <c r="K96" s="6"/>
      <c r="L96" s="21"/>
      <c r="M96" s="21"/>
      <c r="N96" s="15" t="str">
        <f aca="false">IF(B96="","",IF(F96="","على رأس العمل","انتهت خدمته"))</f>
        <v/>
      </c>
      <c r="O96" s="16" t="str">
        <f aca="false">IF(B96="","",N(G96)+N(H96)+N(I96))</f>
        <v/>
      </c>
      <c r="P96" s="22" t="str">
        <f aca="false">IF(B96="","",IF(F96="",AS_OF,F96))</f>
        <v/>
      </c>
      <c r="Q96" s="23" t="str">
        <f aca="false">IF(OR(AC96="",AD96=""),"",AB96+(X96-AC96)/(AD96-AC96))</f>
        <v/>
      </c>
      <c r="R96" s="16" t="str">
        <f aca="false">IF(Q96="","",O96/2*MIN(Q96,5)+O96*MAX(Q96-5,0))</f>
        <v/>
      </c>
      <c r="S96" s="16" t="str">
        <f aca="false">IF(Q96="","",IF(J96="لبعض الوقت","خارج النطاق",IF(J96="عمل مرن",0,R96)))</f>
        <v/>
      </c>
      <c r="T96" s="16" t="str">
        <f aca="false">IF(Q96="","",IF(J96="لبعض الوقت","خارج النطاق",IF(J96="عمل مرن",0,R96*IF(Q96&lt;2,0,IF(Q96&lt;=5,1/3,IF(Q96&lt;10,2/3,1))))))</f>
        <v/>
      </c>
      <c r="U96" s="16" t="str">
        <f aca="false">IF(F96="","",IF(Q96="","",IF(J96="لبعض الوقت","خارج النطاق",IF(J96="عمل مرن",0,R96*IF(AE96="none",0,IF(AE96="resign",IF(Q96&lt;2,0,IF(Q96&lt;=5,1/3,IF(Q96&lt;10,2/3,1))),1))))))</f>
        <v/>
      </c>
      <c r="V96" s="16" t="n">
        <f aca="false">IF(OR(OR(E96="",P96="",N(O96)&lt;=0),N(M96)&lt;=0),0,IF(J96="عمل مرن",0,N(M96)*O96/30))</f>
        <v>0</v>
      </c>
      <c r="W96" s="13" t="str">
        <f aca="false">IF(Q96="","",IF(F96="",N(S96),N(U96))+V96)</f>
        <v/>
      </c>
      <c r="X96" s="0" t="str">
        <f aca="false">IF(OR(E96="",P96="",N(O96)&lt;=0),"",P96+1-N(L96))</f>
        <v/>
      </c>
      <c r="Y96" s="0" t="str">
        <f aca="false">IF(OR(E96="",P96="",N(O96)&lt;=0),"",IFERROR(MATCH(E96,UQ_START,1),""))</f>
        <v/>
      </c>
      <c r="Z96" s="0" t="str">
        <f aca="false">IF(Y96="","",E96-INDEX(UQ_START,Y96)+1)</f>
        <v/>
      </c>
      <c r="AA96" s="0" t="str">
        <f aca="false">IF(AND(X96&lt;&gt;"",X96&gt;E96,OR(CAL="ميلادي",Y96&lt;&gt;"")),INT((X96-E96)/IF(CAL="هجري",355,366)),"")</f>
        <v/>
      </c>
      <c r="AB96" s="0" t="str">
        <f aca="false">IF(AA96="","",IFERROR(AA96+IF(IF(CAL="هجري",(INDEX(UQ_START,Y96+12*(AA96+1))+MIN(Z96,INDEX(UQ_LEN,Y96+12*(AA96+1)))-1),DATE(YEAR(E96)+(AA96+1),MONTH(E96),MIN(DAY(E96),DAY(EOMONTH(DATE(YEAR(E96)+(AA96+1),MONTH(E96),1),0)))))&lt;=X96,1,0),""))</f>
        <v/>
      </c>
      <c r="AC96" s="0" t="str">
        <f aca="false">IF(AB96="","",IFERROR(IF(CAL="هجري",(INDEX(UQ_START,Y96+12*(AB96))+MIN(Z96,INDEX(UQ_LEN,Y96+12*(AB96)))-1),DATE(YEAR(E96)+(AB96),MONTH(E96),MIN(DAY(E96),DAY(EOMONTH(DATE(YEAR(E96)+(AB96),MONTH(E96),1),0))))),""))</f>
        <v/>
      </c>
      <c r="AD96" s="0" t="str">
        <f aca="false">IF(AB96="","",IFERROR(IF(CAL="هجري",(INDEX(UQ_START,Y96+12*(AB96+1))+MIN(Z96,INDEX(UQ_LEN,Y96+12*(AB96+1)))-1),DATE(YEAR(E96)+(AB96+1),MONTH(E96),MIN(DAY(E96),DAY(EOMONTH(DATE(YEAR(E96)+(AB96+1),MONTH(E96),1),0))))),""))</f>
        <v/>
      </c>
      <c r="AE96" s="0" t="str">
        <f aca="false">IF(F96="","full",IFERROR(VLOOKUP(K96,L_ENDTAB,2,0),"full"))</f>
        <v>full</v>
      </c>
    </row>
    <row r="97" customFormat="false" ht="15" hidden="false" customHeight="false" outlineLevel="0" collapsed="false">
      <c r="A97" s="19" t="str">
        <f aca="false">IF(B97="","",ROW()-7)</f>
        <v/>
      </c>
      <c r="B97" s="6"/>
      <c r="C97" s="6"/>
      <c r="D97" s="6"/>
      <c r="E97" s="7"/>
      <c r="F97" s="7"/>
      <c r="G97" s="20"/>
      <c r="H97" s="20"/>
      <c r="I97" s="20"/>
      <c r="J97" s="6"/>
      <c r="K97" s="6"/>
      <c r="L97" s="21"/>
      <c r="M97" s="21"/>
      <c r="N97" s="15" t="str">
        <f aca="false">IF(B97="","",IF(F97="","على رأس العمل","انتهت خدمته"))</f>
        <v/>
      </c>
      <c r="O97" s="26" t="str">
        <f aca="false">IF(B97="","",N(G97)+N(H97)+N(I97))</f>
        <v/>
      </c>
      <c r="P97" s="27" t="str">
        <f aca="false">IF(B97="","",IF(F97="",AS_OF,F97))</f>
        <v/>
      </c>
      <c r="Q97" s="28" t="str">
        <f aca="false">IF(OR(AC97="",AD97=""),"",AB97+(X97-AC97)/(AD97-AC97))</f>
        <v/>
      </c>
      <c r="R97" s="26" t="str">
        <f aca="false">IF(Q97="","",O97/2*MIN(Q97,5)+O97*MAX(Q97-5,0))</f>
        <v/>
      </c>
      <c r="S97" s="26" t="str">
        <f aca="false">IF(Q97="","",IF(J97="لبعض الوقت","خارج النطاق",IF(J97="عمل مرن",0,R97)))</f>
        <v/>
      </c>
      <c r="T97" s="26" t="str">
        <f aca="false">IF(Q97="","",IF(J97="لبعض الوقت","خارج النطاق",IF(J97="عمل مرن",0,R97*IF(Q97&lt;2,0,IF(Q97&lt;=5,1/3,IF(Q97&lt;10,2/3,1))))))</f>
        <v/>
      </c>
      <c r="U97" s="26" t="str">
        <f aca="false">IF(F97="","",IF(Q97="","",IF(J97="لبعض الوقت","خارج النطاق",IF(J97="عمل مرن",0,R97*IF(AE97="none",0,IF(AE97="resign",IF(Q97&lt;2,0,IF(Q97&lt;=5,1/3,IF(Q97&lt;10,2/3,1))),1))))))</f>
        <v/>
      </c>
      <c r="V97" s="26" t="n">
        <f aca="false">IF(OR(OR(E97="",P97="",N(O97)&lt;=0),N(M97)&lt;=0),0,IF(J97="عمل مرن",0,N(M97)*O97/30))</f>
        <v>0</v>
      </c>
      <c r="W97" s="29" t="str">
        <f aca="false">IF(Q97="","",IF(F97="",N(S97),N(U97))+V97)</f>
        <v/>
      </c>
      <c r="X97" s="0" t="str">
        <f aca="false">IF(OR(E97="",P97="",N(O97)&lt;=0),"",P97+1-N(L97))</f>
        <v/>
      </c>
      <c r="Y97" s="0" t="str">
        <f aca="false">IF(OR(E97="",P97="",N(O97)&lt;=0),"",IFERROR(MATCH(E97,UQ_START,1),""))</f>
        <v/>
      </c>
      <c r="Z97" s="0" t="str">
        <f aca="false">IF(Y97="","",E97-INDEX(UQ_START,Y97)+1)</f>
        <v/>
      </c>
      <c r="AA97" s="0" t="str">
        <f aca="false">IF(AND(X97&lt;&gt;"",X97&gt;E97,OR(CAL="ميلادي",Y97&lt;&gt;"")),INT((X97-E97)/IF(CAL="هجري",355,366)),"")</f>
        <v/>
      </c>
      <c r="AB97" s="0" t="str">
        <f aca="false">IF(AA97="","",IFERROR(AA97+IF(IF(CAL="هجري",(INDEX(UQ_START,Y97+12*(AA97+1))+MIN(Z97,INDEX(UQ_LEN,Y97+12*(AA97+1)))-1),DATE(YEAR(E97)+(AA97+1),MONTH(E97),MIN(DAY(E97),DAY(EOMONTH(DATE(YEAR(E97)+(AA97+1),MONTH(E97),1),0)))))&lt;=X97,1,0),""))</f>
        <v/>
      </c>
      <c r="AC97" s="0" t="str">
        <f aca="false">IF(AB97="","",IFERROR(IF(CAL="هجري",(INDEX(UQ_START,Y97+12*(AB97))+MIN(Z97,INDEX(UQ_LEN,Y97+12*(AB97)))-1),DATE(YEAR(E97)+(AB97),MONTH(E97),MIN(DAY(E97),DAY(EOMONTH(DATE(YEAR(E97)+(AB97),MONTH(E97),1),0))))),""))</f>
        <v/>
      </c>
      <c r="AD97" s="0" t="str">
        <f aca="false">IF(AB97="","",IFERROR(IF(CAL="هجري",(INDEX(UQ_START,Y97+12*(AB97+1))+MIN(Z97,INDEX(UQ_LEN,Y97+12*(AB97+1)))-1),DATE(YEAR(E97)+(AB97+1),MONTH(E97),MIN(DAY(E97),DAY(EOMONTH(DATE(YEAR(E97)+(AB97+1),MONTH(E97),1),0))))),""))</f>
        <v/>
      </c>
      <c r="AE97" s="0" t="str">
        <f aca="false">IF(F97="","full",IFERROR(VLOOKUP(K97,L_ENDTAB,2,0),"full"))</f>
        <v>full</v>
      </c>
    </row>
    <row r="98" customFormat="false" ht="15" hidden="false" customHeight="false" outlineLevel="0" collapsed="false">
      <c r="A98" s="19" t="str">
        <f aca="false">IF(B98="","",ROW()-7)</f>
        <v/>
      </c>
      <c r="B98" s="6"/>
      <c r="C98" s="6"/>
      <c r="D98" s="6"/>
      <c r="E98" s="7"/>
      <c r="F98" s="7"/>
      <c r="G98" s="20"/>
      <c r="H98" s="20"/>
      <c r="I98" s="20"/>
      <c r="J98" s="6"/>
      <c r="K98" s="6"/>
      <c r="L98" s="21"/>
      <c r="M98" s="21"/>
      <c r="N98" s="15" t="str">
        <f aca="false">IF(B98="","",IF(F98="","على رأس العمل","انتهت خدمته"))</f>
        <v/>
      </c>
      <c r="O98" s="16" t="str">
        <f aca="false">IF(B98="","",N(G98)+N(H98)+N(I98))</f>
        <v/>
      </c>
      <c r="P98" s="22" t="str">
        <f aca="false">IF(B98="","",IF(F98="",AS_OF,F98))</f>
        <v/>
      </c>
      <c r="Q98" s="23" t="str">
        <f aca="false">IF(OR(AC98="",AD98=""),"",AB98+(X98-AC98)/(AD98-AC98))</f>
        <v/>
      </c>
      <c r="R98" s="16" t="str">
        <f aca="false">IF(Q98="","",O98/2*MIN(Q98,5)+O98*MAX(Q98-5,0))</f>
        <v/>
      </c>
      <c r="S98" s="16" t="str">
        <f aca="false">IF(Q98="","",IF(J98="لبعض الوقت","خارج النطاق",IF(J98="عمل مرن",0,R98)))</f>
        <v/>
      </c>
      <c r="T98" s="16" t="str">
        <f aca="false">IF(Q98="","",IF(J98="لبعض الوقت","خارج النطاق",IF(J98="عمل مرن",0,R98*IF(Q98&lt;2,0,IF(Q98&lt;=5,1/3,IF(Q98&lt;10,2/3,1))))))</f>
        <v/>
      </c>
      <c r="U98" s="16" t="str">
        <f aca="false">IF(F98="","",IF(Q98="","",IF(J98="لبعض الوقت","خارج النطاق",IF(J98="عمل مرن",0,R98*IF(AE98="none",0,IF(AE98="resign",IF(Q98&lt;2,0,IF(Q98&lt;=5,1/3,IF(Q98&lt;10,2/3,1))),1))))))</f>
        <v/>
      </c>
      <c r="V98" s="16" t="n">
        <f aca="false">IF(OR(OR(E98="",P98="",N(O98)&lt;=0),N(M98)&lt;=0),0,IF(J98="عمل مرن",0,N(M98)*O98/30))</f>
        <v>0</v>
      </c>
      <c r="W98" s="13" t="str">
        <f aca="false">IF(Q98="","",IF(F98="",N(S98),N(U98))+V98)</f>
        <v/>
      </c>
      <c r="X98" s="0" t="str">
        <f aca="false">IF(OR(E98="",P98="",N(O98)&lt;=0),"",P98+1-N(L98))</f>
        <v/>
      </c>
      <c r="Y98" s="0" t="str">
        <f aca="false">IF(OR(E98="",P98="",N(O98)&lt;=0),"",IFERROR(MATCH(E98,UQ_START,1),""))</f>
        <v/>
      </c>
      <c r="Z98" s="0" t="str">
        <f aca="false">IF(Y98="","",E98-INDEX(UQ_START,Y98)+1)</f>
        <v/>
      </c>
      <c r="AA98" s="0" t="str">
        <f aca="false">IF(AND(X98&lt;&gt;"",X98&gt;E98,OR(CAL="ميلادي",Y98&lt;&gt;"")),INT((X98-E98)/IF(CAL="هجري",355,366)),"")</f>
        <v/>
      </c>
      <c r="AB98" s="0" t="str">
        <f aca="false">IF(AA98="","",IFERROR(AA98+IF(IF(CAL="هجري",(INDEX(UQ_START,Y98+12*(AA98+1))+MIN(Z98,INDEX(UQ_LEN,Y98+12*(AA98+1)))-1),DATE(YEAR(E98)+(AA98+1),MONTH(E98),MIN(DAY(E98),DAY(EOMONTH(DATE(YEAR(E98)+(AA98+1),MONTH(E98),1),0)))))&lt;=X98,1,0),""))</f>
        <v/>
      </c>
      <c r="AC98" s="0" t="str">
        <f aca="false">IF(AB98="","",IFERROR(IF(CAL="هجري",(INDEX(UQ_START,Y98+12*(AB98))+MIN(Z98,INDEX(UQ_LEN,Y98+12*(AB98)))-1),DATE(YEAR(E98)+(AB98),MONTH(E98),MIN(DAY(E98),DAY(EOMONTH(DATE(YEAR(E98)+(AB98),MONTH(E98),1),0))))),""))</f>
        <v/>
      </c>
      <c r="AD98" s="0" t="str">
        <f aca="false">IF(AB98="","",IFERROR(IF(CAL="هجري",(INDEX(UQ_START,Y98+12*(AB98+1))+MIN(Z98,INDEX(UQ_LEN,Y98+12*(AB98+1)))-1),DATE(YEAR(E98)+(AB98+1),MONTH(E98),MIN(DAY(E98),DAY(EOMONTH(DATE(YEAR(E98)+(AB98+1),MONTH(E98),1),0))))),""))</f>
        <v/>
      </c>
      <c r="AE98" s="0" t="str">
        <f aca="false">IF(F98="","full",IFERROR(VLOOKUP(K98,L_ENDTAB,2,0),"full"))</f>
        <v>full</v>
      </c>
    </row>
    <row r="99" customFormat="false" ht="15" hidden="false" customHeight="false" outlineLevel="0" collapsed="false">
      <c r="A99" s="19" t="str">
        <f aca="false">IF(B99="","",ROW()-7)</f>
        <v/>
      </c>
      <c r="B99" s="6"/>
      <c r="C99" s="6"/>
      <c r="D99" s="6"/>
      <c r="E99" s="7"/>
      <c r="F99" s="7"/>
      <c r="G99" s="20"/>
      <c r="H99" s="20"/>
      <c r="I99" s="20"/>
      <c r="J99" s="6"/>
      <c r="K99" s="6"/>
      <c r="L99" s="21"/>
      <c r="M99" s="21"/>
      <c r="N99" s="15" t="str">
        <f aca="false">IF(B99="","",IF(F99="","على رأس العمل","انتهت خدمته"))</f>
        <v/>
      </c>
      <c r="O99" s="26" t="str">
        <f aca="false">IF(B99="","",N(G99)+N(H99)+N(I99))</f>
        <v/>
      </c>
      <c r="P99" s="27" t="str">
        <f aca="false">IF(B99="","",IF(F99="",AS_OF,F99))</f>
        <v/>
      </c>
      <c r="Q99" s="28" t="str">
        <f aca="false">IF(OR(AC99="",AD99=""),"",AB99+(X99-AC99)/(AD99-AC99))</f>
        <v/>
      </c>
      <c r="R99" s="26" t="str">
        <f aca="false">IF(Q99="","",O99/2*MIN(Q99,5)+O99*MAX(Q99-5,0))</f>
        <v/>
      </c>
      <c r="S99" s="26" t="str">
        <f aca="false">IF(Q99="","",IF(J99="لبعض الوقت","خارج النطاق",IF(J99="عمل مرن",0,R99)))</f>
        <v/>
      </c>
      <c r="T99" s="26" t="str">
        <f aca="false">IF(Q99="","",IF(J99="لبعض الوقت","خارج النطاق",IF(J99="عمل مرن",0,R99*IF(Q99&lt;2,0,IF(Q99&lt;=5,1/3,IF(Q99&lt;10,2/3,1))))))</f>
        <v/>
      </c>
      <c r="U99" s="26" t="str">
        <f aca="false">IF(F99="","",IF(Q99="","",IF(J99="لبعض الوقت","خارج النطاق",IF(J99="عمل مرن",0,R99*IF(AE99="none",0,IF(AE99="resign",IF(Q99&lt;2,0,IF(Q99&lt;=5,1/3,IF(Q99&lt;10,2/3,1))),1))))))</f>
        <v/>
      </c>
      <c r="V99" s="26" t="n">
        <f aca="false">IF(OR(OR(E99="",P99="",N(O99)&lt;=0),N(M99)&lt;=0),0,IF(J99="عمل مرن",0,N(M99)*O99/30))</f>
        <v>0</v>
      </c>
      <c r="W99" s="29" t="str">
        <f aca="false">IF(Q99="","",IF(F99="",N(S99),N(U99))+V99)</f>
        <v/>
      </c>
      <c r="X99" s="0" t="str">
        <f aca="false">IF(OR(E99="",P99="",N(O99)&lt;=0),"",P99+1-N(L99))</f>
        <v/>
      </c>
      <c r="Y99" s="0" t="str">
        <f aca="false">IF(OR(E99="",P99="",N(O99)&lt;=0),"",IFERROR(MATCH(E99,UQ_START,1),""))</f>
        <v/>
      </c>
      <c r="Z99" s="0" t="str">
        <f aca="false">IF(Y99="","",E99-INDEX(UQ_START,Y99)+1)</f>
        <v/>
      </c>
      <c r="AA99" s="0" t="str">
        <f aca="false">IF(AND(X99&lt;&gt;"",X99&gt;E99,OR(CAL="ميلادي",Y99&lt;&gt;"")),INT((X99-E99)/IF(CAL="هجري",355,366)),"")</f>
        <v/>
      </c>
      <c r="AB99" s="0" t="str">
        <f aca="false">IF(AA99="","",IFERROR(AA99+IF(IF(CAL="هجري",(INDEX(UQ_START,Y99+12*(AA99+1))+MIN(Z99,INDEX(UQ_LEN,Y99+12*(AA99+1)))-1),DATE(YEAR(E99)+(AA99+1),MONTH(E99),MIN(DAY(E99),DAY(EOMONTH(DATE(YEAR(E99)+(AA99+1),MONTH(E99),1),0)))))&lt;=X99,1,0),""))</f>
        <v/>
      </c>
      <c r="AC99" s="0" t="str">
        <f aca="false">IF(AB99="","",IFERROR(IF(CAL="هجري",(INDEX(UQ_START,Y99+12*(AB99))+MIN(Z99,INDEX(UQ_LEN,Y99+12*(AB99)))-1),DATE(YEAR(E99)+(AB99),MONTH(E99),MIN(DAY(E99),DAY(EOMONTH(DATE(YEAR(E99)+(AB99),MONTH(E99),1),0))))),""))</f>
        <v/>
      </c>
      <c r="AD99" s="0" t="str">
        <f aca="false">IF(AB99="","",IFERROR(IF(CAL="هجري",(INDEX(UQ_START,Y99+12*(AB99+1))+MIN(Z99,INDEX(UQ_LEN,Y99+12*(AB99+1)))-1),DATE(YEAR(E99)+(AB99+1),MONTH(E99),MIN(DAY(E99),DAY(EOMONTH(DATE(YEAR(E99)+(AB99+1),MONTH(E99),1),0))))),""))</f>
        <v/>
      </c>
      <c r="AE99" s="0" t="str">
        <f aca="false">IF(F99="","full",IFERROR(VLOOKUP(K99,L_ENDTAB,2,0),"full"))</f>
        <v>full</v>
      </c>
    </row>
    <row r="100" customFormat="false" ht="15" hidden="false" customHeight="false" outlineLevel="0" collapsed="false">
      <c r="A100" s="19" t="str">
        <f aca="false">IF(B100="","",ROW()-7)</f>
        <v/>
      </c>
      <c r="B100" s="6"/>
      <c r="C100" s="6"/>
      <c r="D100" s="6"/>
      <c r="E100" s="7"/>
      <c r="F100" s="7"/>
      <c r="G100" s="20"/>
      <c r="H100" s="20"/>
      <c r="I100" s="20"/>
      <c r="J100" s="6"/>
      <c r="K100" s="6"/>
      <c r="L100" s="21"/>
      <c r="M100" s="21"/>
      <c r="N100" s="15" t="str">
        <f aca="false">IF(B100="","",IF(F100="","على رأس العمل","انتهت خدمته"))</f>
        <v/>
      </c>
      <c r="O100" s="16" t="str">
        <f aca="false">IF(B100="","",N(G100)+N(H100)+N(I100))</f>
        <v/>
      </c>
      <c r="P100" s="22" t="str">
        <f aca="false">IF(B100="","",IF(F100="",AS_OF,F100))</f>
        <v/>
      </c>
      <c r="Q100" s="23" t="str">
        <f aca="false">IF(OR(AC100="",AD100=""),"",AB100+(X100-AC100)/(AD100-AC100))</f>
        <v/>
      </c>
      <c r="R100" s="16" t="str">
        <f aca="false">IF(Q100="","",O100/2*MIN(Q100,5)+O100*MAX(Q100-5,0))</f>
        <v/>
      </c>
      <c r="S100" s="16" t="str">
        <f aca="false">IF(Q100="","",IF(J100="لبعض الوقت","خارج النطاق",IF(J100="عمل مرن",0,R100)))</f>
        <v/>
      </c>
      <c r="T100" s="16" t="str">
        <f aca="false">IF(Q100="","",IF(J100="لبعض الوقت","خارج النطاق",IF(J100="عمل مرن",0,R100*IF(Q100&lt;2,0,IF(Q100&lt;=5,1/3,IF(Q100&lt;10,2/3,1))))))</f>
        <v/>
      </c>
      <c r="U100" s="16" t="str">
        <f aca="false">IF(F100="","",IF(Q100="","",IF(J100="لبعض الوقت","خارج النطاق",IF(J100="عمل مرن",0,R100*IF(AE100="none",0,IF(AE100="resign",IF(Q100&lt;2,0,IF(Q100&lt;=5,1/3,IF(Q100&lt;10,2/3,1))),1))))))</f>
        <v/>
      </c>
      <c r="V100" s="16" t="n">
        <f aca="false">IF(OR(OR(E100="",P100="",N(O100)&lt;=0),N(M100)&lt;=0),0,IF(J100="عمل مرن",0,N(M100)*O100/30))</f>
        <v>0</v>
      </c>
      <c r="W100" s="13" t="str">
        <f aca="false">IF(Q100="","",IF(F100="",N(S100),N(U100))+V100)</f>
        <v/>
      </c>
      <c r="X100" s="0" t="str">
        <f aca="false">IF(OR(E100="",P100="",N(O100)&lt;=0),"",P100+1-N(L100))</f>
        <v/>
      </c>
      <c r="Y100" s="0" t="str">
        <f aca="false">IF(OR(E100="",P100="",N(O100)&lt;=0),"",IFERROR(MATCH(E100,UQ_START,1),""))</f>
        <v/>
      </c>
      <c r="Z100" s="0" t="str">
        <f aca="false">IF(Y100="","",E100-INDEX(UQ_START,Y100)+1)</f>
        <v/>
      </c>
      <c r="AA100" s="0" t="str">
        <f aca="false">IF(AND(X100&lt;&gt;"",X100&gt;E100,OR(CAL="ميلادي",Y100&lt;&gt;"")),INT((X100-E100)/IF(CAL="هجري",355,366)),"")</f>
        <v/>
      </c>
      <c r="AB100" s="0" t="str">
        <f aca="false">IF(AA100="","",IFERROR(AA100+IF(IF(CAL="هجري",(INDEX(UQ_START,Y100+12*(AA100+1))+MIN(Z100,INDEX(UQ_LEN,Y100+12*(AA100+1)))-1),DATE(YEAR(E100)+(AA100+1),MONTH(E100),MIN(DAY(E100),DAY(EOMONTH(DATE(YEAR(E100)+(AA100+1),MONTH(E100),1),0)))))&lt;=X100,1,0),""))</f>
        <v/>
      </c>
      <c r="AC100" s="0" t="str">
        <f aca="false">IF(AB100="","",IFERROR(IF(CAL="هجري",(INDEX(UQ_START,Y100+12*(AB100))+MIN(Z100,INDEX(UQ_LEN,Y100+12*(AB100)))-1),DATE(YEAR(E100)+(AB100),MONTH(E100),MIN(DAY(E100),DAY(EOMONTH(DATE(YEAR(E100)+(AB100),MONTH(E100),1),0))))),""))</f>
        <v/>
      </c>
      <c r="AD100" s="0" t="str">
        <f aca="false">IF(AB100="","",IFERROR(IF(CAL="هجري",(INDEX(UQ_START,Y100+12*(AB100+1))+MIN(Z100,INDEX(UQ_LEN,Y100+12*(AB100+1)))-1),DATE(YEAR(E100)+(AB100+1),MONTH(E100),MIN(DAY(E100),DAY(EOMONTH(DATE(YEAR(E100)+(AB100+1),MONTH(E100),1),0))))),""))</f>
        <v/>
      </c>
      <c r="AE100" s="0" t="str">
        <f aca="false">IF(F100="","full",IFERROR(VLOOKUP(K100,L_ENDTAB,2,0),"full"))</f>
        <v>full</v>
      </c>
    </row>
    <row r="101" customFormat="false" ht="15" hidden="false" customHeight="false" outlineLevel="0" collapsed="false">
      <c r="A101" s="19" t="str">
        <f aca="false">IF(B101="","",ROW()-7)</f>
        <v/>
      </c>
      <c r="B101" s="6"/>
      <c r="C101" s="6"/>
      <c r="D101" s="6"/>
      <c r="E101" s="7"/>
      <c r="F101" s="7"/>
      <c r="G101" s="20"/>
      <c r="H101" s="20"/>
      <c r="I101" s="20"/>
      <c r="J101" s="6"/>
      <c r="K101" s="6"/>
      <c r="L101" s="21"/>
      <c r="M101" s="21"/>
      <c r="N101" s="15" t="str">
        <f aca="false">IF(B101="","",IF(F101="","على رأس العمل","انتهت خدمته"))</f>
        <v/>
      </c>
      <c r="O101" s="26" t="str">
        <f aca="false">IF(B101="","",N(G101)+N(H101)+N(I101))</f>
        <v/>
      </c>
      <c r="P101" s="27" t="str">
        <f aca="false">IF(B101="","",IF(F101="",AS_OF,F101))</f>
        <v/>
      </c>
      <c r="Q101" s="28" t="str">
        <f aca="false">IF(OR(AC101="",AD101=""),"",AB101+(X101-AC101)/(AD101-AC101))</f>
        <v/>
      </c>
      <c r="R101" s="26" t="str">
        <f aca="false">IF(Q101="","",O101/2*MIN(Q101,5)+O101*MAX(Q101-5,0))</f>
        <v/>
      </c>
      <c r="S101" s="26" t="str">
        <f aca="false">IF(Q101="","",IF(J101="لبعض الوقت","خارج النطاق",IF(J101="عمل مرن",0,R101)))</f>
        <v/>
      </c>
      <c r="T101" s="26" t="str">
        <f aca="false">IF(Q101="","",IF(J101="لبعض الوقت","خارج النطاق",IF(J101="عمل مرن",0,R101*IF(Q101&lt;2,0,IF(Q101&lt;=5,1/3,IF(Q101&lt;10,2/3,1))))))</f>
        <v/>
      </c>
      <c r="U101" s="26" t="str">
        <f aca="false">IF(F101="","",IF(Q101="","",IF(J101="لبعض الوقت","خارج النطاق",IF(J101="عمل مرن",0,R101*IF(AE101="none",0,IF(AE101="resign",IF(Q101&lt;2,0,IF(Q101&lt;=5,1/3,IF(Q101&lt;10,2/3,1))),1))))))</f>
        <v/>
      </c>
      <c r="V101" s="26" t="n">
        <f aca="false">IF(OR(OR(E101="",P101="",N(O101)&lt;=0),N(M101)&lt;=0),0,IF(J101="عمل مرن",0,N(M101)*O101/30))</f>
        <v>0</v>
      </c>
      <c r="W101" s="29" t="str">
        <f aca="false">IF(Q101="","",IF(F101="",N(S101),N(U101))+V101)</f>
        <v/>
      </c>
      <c r="X101" s="0" t="str">
        <f aca="false">IF(OR(E101="",P101="",N(O101)&lt;=0),"",P101+1-N(L101))</f>
        <v/>
      </c>
      <c r="Y101" s="0" t="str">
        <f aca="false">IF(OR(E101="",P101="",N(O101)&lt;=0),"",IFERROR(MATCH(E101,UQ_START,1),""))</f>
        <v/>
      </c>
      <c r="Z101" s="0" t="str">
        <f aca="false">IF(Y101="","",E101-INDEX(UQ_START,Y101)+1)</f>
        <v/>
      </c>
      <c r="AA101" s="0" t="str">
        <f aca="false">IF(AND(X101&lt;&gt;"",X101&gt;E101,OR(CAL="ميلادي",Y101&lt;&gt;"")),INT((X101-E101)/IF(CAL="هجري",355,366)),"")</f>
        <v/>
      </c>
      <c r="AB101" s="0" t="str">
        <f aca="false">IF(AA101="","",IFERROR(AA101+IF(IF(CAL="هجري",(INDEX(UQ_START,Y101+12*(AA101+1))+MIN(Z101,INDEX(UQ_LEN,Y101+12*(AA101+1)))-1),DATE(YEAR(E101)+(AA101+1),MONTH(E101),MIN(DAY(E101),DAY(EOMONTH(DATE(YEAR(E101)+(AA101+1),MONTH(E101),1),0)))))&lt;=X101,1,0),""))</f>
        <v/>
      </c>
      <c r="AC101" s="0" t="str">
        <f aca="false">IF(AB101="","",IFERROR(IF(CAL="هجري",(INDEX(UQ_START,Y101+12*(AB101))+MIN(Z101,INDEX(UQ_LEN,Y101+12*(AB101)))-1),DATE(YEAR(E101)+(AB101),MONTH(E101),MIN(DAY(E101),DAY(EOMONTH(DATE(YEAR(E101)+(AB101),MONTH(E101),1),0))))),""))</f>
        <v/>
      </c>
      <c r="AD101" s="0" t="str">
        <f aca="false">IF(AB101="","",IFERROR(IF(CAL="هجري",(INDEX(UQ_START,Y101+12*(AB101+1))+MIN(Z101,INDEX(UQ_LEN,Y101+12*(AB101+1)))-1),DATE(YEAR(E101)+(AB101+1),MONTH(E101),MIN(DAY(E101),DAY(EOMONTH(DATE(YEAR(E101)+(AB101+1),MONTH(E101),1),0))))),""))</f>
        <v/>
      </c>
      <c r="AE101" s="0" t="str">
        <f aca="false">IF(F101="","full",IFERROR(VLOOKUP(K101,L_ENDTAB,2,0),"full"))</f>
        <v>full</v>
      </c>
    </row>
    <row r="102" customFormat="false" ht="15" hidden="false" customHeight="false" outlineLevel="0" collapsed="false">
      <c r="A102" s="19" t="str">
        <f aca="false">IF(B102="","",ROW()-7)</f>
        <v/>
      </c>
      <c r="B102" s="6"/>
      <c r="C102" s="6"/>
      <c r="D102" s="6"/>
      <c r="E102" s="7"/>
      <c r="F102" s="7"/>
      <c r="G102" s="20"/>
      <c r="H102" s="20"/>
      <c r="I102" s="20"/>
      <c r="J102" s="6"/>
      <c r="K102" s="6"/>
      <c r="L102" s="21"/>
      <c r="M102" s="21"/>
      <c r="N102" s="15" t="str">
        <f aca="false">IF(B102="","",IF(F102="","على رأس العمل","انتهت خدمته"))</f>
        <v/>
      </c>
      <c r="O102" s="16" t="str">
        <f aca="false">IF(B102="","",N(G102)+N(H102)+N(I102))</f>
        <v/>
      </c>
      <c r="P102" s="22" t="str">
        <f aca="false">IF(B102="","",IF(F102="",AS_OF,F102))</f>
        <v/>
      </c>
      <c r="Q102" s="23" t="str">
        <f aca="false">IF(OR(AC102="",AD102=""),"",AB102+(X102-AC102)/(AD102-AC102))</f>
        <v/>
      </c>
      <c r="R102" s="16" t="str">
        <f aca="false">IF(Q102="","",O102/2*MIN(Q102,5)+O102*MAX(Q102-5,0))</f>
        <v/>
      </c>
      <c r="S102" s="16" t="str">
        <f aca="false">IF(Q102="","",IF(J102="لبعض الوقت","خارج النطاق",IF(J102="عمل مرن",0,R102)))</f>
        <v/>
      </c>
      <c r="T102" s="16" t="str">
        <f aca="false">IF(Q102="","",IF(J102="لبعض الوقت","خارج النطاق",IF(J102="عمل مرن",0,R102*IF(Q102&lt;2,0,IF(Q102&lt;=5,1/3,IF(Q102&lt;10,2/3,1))))))</f>
        <v/>
      </c>
      <c r="U102" s="16" t="str">
        <f aca="false">IF(F102="","",IF(Q102="","",IF(J102="لبعض الوقت","خارج النطاق",IF(J102="عمل مرن",0,R102*IF(AE102="none",0,IF(AE102="resign",IF(Q102&lt;2,0,IF(Q102&lt;=5,1/3,IF(Q102&lt;10,2/3,1))),1))))))</f>
        <v/>
      </c>
      <c r="V102" s="16" t="n">
        <f aca="false">IF(OR(OR(E102="",P102="",N(O102)&lt;=0),N(M102)&lt;=0),0,IF(J102="عمل مرن",0,N(M102)*O102/30))</f>
        <v>0</v>
      </c>
      <c r="W102" s="13" t="str">
        <f aca="false">IF(Q102="","",IF(F102="",N(S102),N(U102))+V102)</f>
        <v/>
      </c>
      <c r="X102" s="0" t="str">
        <f aca="false">IF(OR(E102="",P102="",N(O102)&lt;=0),"",P102+1-N(L102))</f>
        <v/>
      </c>
      <c r="Y102" s="0" t="str">
        <f aca="false">IF(OR(E102="",P102="",N(O102)&lt;=0),"",IFERROR(MATCH(E102,UQ_START,1),""))</f>
        <v/>
      </c>
      <c r="Z102" s="0" t="str">
        <f aca="false">IF(Y102="","",E102-INDEX(UQ_START,Y102)+1)</f>
        <v/>
      </c>
      <c r="AA102" s="0" t="str">
        <f aca="false">IF(AND(X102&lt;&gt;"",X102&gt;E102,OR(CAL="ميلادي",Y102&lt;&gt;"")),INT((X102-E102)/IF(CAL="هجري",355,366)),"")</f>
        <v/>
      </c>
      <c r="AB102" s="0" t="str">
        <f aca="false">IF(AA102="","",IFERROR(AA102+IF(IF(CAL="هجري",(INDEX(UQ_START,Y102+12*(AA102+1))+MIN(Z102,INDEX(UQ_LEN,Y102+12*(AA102+1)))-1),DATE(YEAR(E102)+(AA102+1),MONTH(E102),MIN(DAY(E102),DAY(EOMONTH(DATE(YEAR(E102)+(AA102+1),MONTH(E102),1),0)))))&lt;=X102,1,0),""))</f>
        <v/>
      </c>
      <c r="AC102" s="0" t="str">
        <f aca="false">IF(AB102="","",IFERROR(IF(CAL="هجري",(INDEX(UQ_START,Y102+12*(AB102))+MIN(Z102,INDEX(UQ_LEN,Y102+12*(AB102)))-1),DATE(YEAR(E102)+(AB102),MONTH(E102),MIN(DAY(E102),DAY(EOMONTH(DATE(YEAR(E102)+(AB102),MONTH(E102),1),0))))),""))</f>
        <v/>
      </c>
      <c r="AD102" s="0" t="str">
        <f aca="false">IF(AB102="","",IFERROR(IF(CAL="هجري",(INDEX(UQ_START,Y102+12*(AB102+1))+MIN(Z102,INDEX(UQ_LEN,Y102+12*(AB102+1)))-1),DATE(YEAR(E102)+(AB102+1),MONTH(E102),MIN(DAY(E102),DAY(EOMONTH(DATE(YEAR(E102)+(AB102+1),MONTH(E102),1),0))))),""))</f>
        <v/>
      </c>
      <c r="AE102" s="0" t="str">
        <f aca="false">IF(F102="","full",IFERROR(VLOOKUP(K102,L_ENDTAB,2,0),"full"))</f>
        <v>full</v>
      </c>
    </row>
    <row r="103" customFormat="false" ht="15" hidden="false" customHeight="false" outlineLevel="0" collapsed="false">
      <c r="A103" s="19" t="str">
        <f aca="false">IF(B103="","",ROW()-7)</f>
        <v/>
      </c>
      <c r="B103" s="6"/>
      <c r="C103" s="6"/>
      <c r="D103" s="6"/>
      <c r="E103" s="7"/>
      <c r="F103" s="7"/>
      <c r="G103" s="20"/>
      <c r="H103" s="20"/>
      <c r="I103" s="20"/>
      <c r="J103" s="6"/>
      <c r="K103" s="6"/>
      <c r="L103" s="21"/>
      <c r="M103" s="21"/>
      <c r="N103" s="15" t="str">
        <f aca="false">IF(B103="","",IF(F103="","على رأس العمل","انتهت خدمته"))</f>
        <v/>
      </c>
      <c r="O103" s="26" t="str">
        <f aca="false">IF(B103="","",N(G103)+N(H103)+N(I103))</f>
        <v/>
      </c>
      <c r="P103" s="27" t="str">
        <f aca="false">IF(B103="","",IF(F103="",AS_OF,F103))</f>
        <v/>
      </c>
      <c r="Q103" s="28" t="str">
        <f aca="false">IF(OR(AC103="",AD103=""),"",AB103+(X103-AC103)/(AD103-AC103))</f>
        <v/>
      </c>
      <c r="R103" s="26" t="str">
        <f aca="false">IF(Q103="","",O103/2*MIN(Q103,5)+O103*MAX(Q103-5,0))</f>
        <v/>
      </c>
      <c r="S103" s="26" t="str">
        <f aca="false">IF(Q103="","",IF(J103="لبعض الوقت","خارج النطاق",IF(J103="عمل مرن",0,R103)))</f>
        <v/>
      </c>
      <c r="T103" s="26" t="str">
        <f aca="false">IF(Q103="","",IF(J103="لبعض الوقت","خارج النطاق",IF(J103="عمل مرن",0,R103*IF(Q103&lt;2,0,IF(Q103&lt;=5,1/3,IF(Q103&lt;10,2/3,1))))))</f>
        <v/>
      </c>
      <c r="U103" s="26" t="str">
        <f aca="false">IF(F103="","",IF(Q103="","",IF(J103="لبعض الوقت","خارج النطاق",IF(J103="عمل مرن",0,R103*IF(AE103="none",0,IF(AE103="resign",IF(Q103&lt;2,0,IF(Q103&lt;=5,1/3,IF(Q103&lt;10,2/3,1))),1))))))</f>
        <v/>
      </c>
      <c r="V103" s="26" t="n">
        <f aca="false">IF(OR(OR(E103="",P103="",N(O103)&lt;=0),N(M103)&lt;=0),0,IF(J103="عمل مرن",0,N(M103)*O103/30))</f>
        <v>0</v>
      </c>
      <c r="W103" s="29" t="str">
        <f aca="false">IF(Q103="","",IF(F103="",N(S103),N(U103))+V103)</f>
        <v/>
      </c>
      <c r="X103" s="0" t="str">
        <f aca="false">IF(OR(E103="",P103="",N(O103)&lt;=0),"",P103+1-N(L103))</f>
        <v/>
      </c>
      <c r="Y103" s="0" t="str">
        <f aca="false">IF(OR(E103="",P103="",N(O103)&lt;=0),"",IFERROR(MATCH(E103,UQ_START,1),""))</f>
        <v/>
      </c>
      <c r="Z103" s="0" t="str">
        <f aca="false">IF(Y103="","",E103-INDEX(UQ_START,Y103)+1)</f>
        <v/>
      </c>
      <c r="AA103" s="0" t="str">
        <f aca="false">IF(AND(X103&lt;&gt;"",X103&gt;E103,OR(CAL="ميلادي",Y103&lt;&gt;"")),INT((X103-E103)/IF(CAL="هجري",355,366)),"")</f>
        <v/>
      </c>
      <c r="AB103" s="0" t="str">
        <f aca="false">IF(AA103="","",IFERROR(AA103+IF(IF(CAL="هجري",(INDEX(UQ_START,Y103+12*(AA103+1))+MIN(Z103,INDEX(UQ_LEN,Y103+12*(AA103+1)))-1),DATE(YEAR(E103)+(AA103+1),MONTH(E103),MIN(DAY(E103),DAY(EOMONTH(DATE(YEAR(E103)+(AA103+1),MONTH(E103),1),0)))))&lt;=X103,1,0),""))</f>
        <v/>
      </c>
      <c r="AC103" s="0" t="str">
        <f aca="false">IF(AB103="","",IFERROR(IF(CAL="هجري",(INDEX(UQ_START,Y103+12*(AB103))+MIN(Z103,INDEX(UQ_LEN,Y103+12*(AB103)))-1),DATE(YEAR(E103)+(AB103),MONTH(E103),MIN(DAY(E103),DAY(EOMONTH(DATE(YEAR(E103)+(AB103),MONTH(E103),1),0))))),""))</f>
        <v/>
      </c>
      <c r="AD103" s="0" t="str">
        <f aca="false">IF(AB103="","",IFERROR(IF(CAL="هجري",(INDEX(UQ_START,Y103+12*(AB103+1))+MIN(Z103,INDEX(UQ_LEN,Y103+12*(AB103+1)))-1),DATE(YEAR(E103)+(AB103+1),MONTH(E103),MIN(DAY(E103),DAY(EOMONTH(DATE(YEAR(E103)+(AB103+1),MONTH(E103),1),0))))),""))</f>
        <v/>
      </c>
      <c r="AE103" s="0" t="str">
        <f aca="false">IF(F103="","full",IFERROR(VLOOKUP(K103,L_ENDTAB,2,0),"full"))</f>
        <v>full</v>
      </c>
    </row>
    <row r="104" customFormat="false" ht="15" hidden="false" customHeight="false" outlineLevel="0" collapsed="false">
      <c r="A104" s="19" t="str">
        <f aca="false">IF(B104="","",ROW()-7)</f>
        <v/>
      </c>
      <c r="B104" s="6"/>
      <c r="C104" s="6"/>
      <c r="D104" s="6"/>
      <c r="E104" s="7"/>
      <c r="F104" s="7"/>
      <c r="G104" s="20"/>
      <c r="H104" s="20"/>
      <c r="I104" s="20"/>
      <c r="J104" s="6"/>
      <c r="K104" s="6"/>
      <c r="L104" s="21"/>
      <c r="M104" s="21"/>
      <c r="N104" s="15" t="str">
        <f aca="false">IF(B104="","",IF(F104="","على رأس العمل","انتهت خدمته"))</f>
        <v/>
      </c>
      <c r="O104" s="16" t="str">
        <f aca="false">IF(B104="","",N(G104)+N(H104)+N(I104))</f>
        <v/>
      </c>
      <c r="P104" s="22" t="str">
        <f aca="false">IF(B104="","",IF(F104="",AS_OF,F104))</f>
        <v/>
      </c>
      <c r="Q104" s="23" t="str">
        <f aca="false">IF(OR(AC104="",AD104=""),"",AB104+(X104-AC104)/(AD104-AC104))</f>
        <v/>
      </c>
      <c r="R104" s="16" t="str">
        <f aca="false">IF(Q104="","",O104/2*MIN(Q104,5)+O104*MAX(Q104-5,0))</f>
        <v/>
      </c>
      <c r="S104" s="16" t="str">
        <f aca="false">IF(Q104="","",IF(J104="لبعض الوقت","خارج النطاق",IF(J104="عمل مرن",0,R104)))</f>
        <v/>
      </c>
      <c r="T104" s="16" t="str">
        <f aca="false">IF(Q104="","",IF(J104="لبعض الوقت","خارج النطاق",IF(J104="عمل مرن",0,R104*IF(Q104&lt;2,0,IF(Q104&lt;=5,1/3,IF(Q104&lt;10,2/3,1))))))</f>
        <v/>
      </c>
      <c r="U104" s="16" t="str">
        <f aca="false">IF(F104="","",IF(Q104="","",IF(J104="لبعض الوقت","خارج النطاق",IF(J104="عمل مرن",0,R104*IF(AE104="none",0,IF(AE104="resign",IF(Q104&lt;2,0,IF(Q104&lt;=5,1/3,IF(Q104&lt;10,2/3,1))),1))))))</f>
        <v/>
      </c>
      <c r="V104" s="16" t="n">
        <f aca="false">IF(OR(OR(E104="",P104="",N(O104)&lt;=0),N(M104)&lt;=0),0,IF(J104="عمل مرن",0,N(M104)*O104/30))</f>
        <v>0</v>
      </c>
      <c r="W104" s="13" t="str">
        <f aca="false">IF(Q104="","",IF(F104="",N(S104),N(U104))+V104)</f>
        <v/>
      </c>
      <c r="X104" s="0" t="str">
        <f aca="false">IF(OR(E104="",P104="",N(O104)&lt;=0),"",P104+1-N(L104))</f>
        <v/>
      </c>
      <c r="Y104" s="0" t="str">
        <f aca="false">IF(OR(E104="",P104="",N(O104)&lt;=0),"",IFERROR(MATCH(E104,UQ_START,1),""))</f>
        <v/>
      </c>
      <c r="Z104" s="0" t="str">
        <f aca="false">IF(Y104="","",E104-INDEX(UQ_START,Y104)+1)</f>
        <v/>
      </c>
      <c r="AA104" s="0" t="str">
        <f aca="false">IF(AND(X104&lt;&gt;"",X104&gt;E104,OR(CAL="ميلادي",Y104&lt;&gt;"")),INT((X104-E104)/IF(CAL="هجري",355,366)),"")</f>
        <v/>
      </c>
      <c r="AB104" s="0" t="str">
        <f aca="false">IF(AA104="","",IFERROR(AA104+IF(IF(CAL="هجري",(INDEX(UQ_START,Y104+12*(AA104+1))+MIN(Z104,INDEX(UQ_LEN,Y104+12*(AA104+1)))-1),DATE(YEAR(E104)+(AA104+1),MONTH(E104),MIN(DAY(E104),DAY(EOMONTH(DATE(YEAR(E104)+(AA104+1),MONTH(E104),1),0)))))&lt;=X104,1,0),""))</f>
        <v/>
      </c>
      <c r="AC104" s="0" t="str">
        <f aca="false">IF(AB104="","",IFERROR(IF(CAL="هجري",(INDEX(UQ_START,Y104+12*(AB104))+MIN(Z104,INDEX(UQ_LEN,Y104+12*(AB104)))-1),DATE(YEAR(E104)+(AB104),MONTH(E104),MIN(DAY(E104),DAY(EOMONTH(DATE(YEAR(E104)+(AB104),MONTH(E104),1),0))))),""))</f>
        <v/>
      </c>
      <c r="AD104" s="0" t="str">
        <f aca="false">IF(AB104="","",IFERROR(IF(CAL="هجري",(INDEX(UQ_START,Y104+12*(AB104+1))+MIN(Z104,INDEX(UQ_LEN,Y104+12*(AB104+1)))-1),DATE(YEAR(E104)+(AB104+1),MONTH(E104),MIN(DAY(E104),DAY(EOMONTH(DATE(YEAR(E104)+(AB104+1),MONTH(E104),1),0))))),""))</f>
        <v/>
      </c>
      <c r="AE104" s="0" t="str">
        <f aca="false">IF(F104="","full",IFERROR(VLOOKUP(K104,L_ENDTAB,2,0),"full"))</f>
        <v>full</v>
      </c>
    </row>
    <row r="105" customFormat="false" ht="15" hidden="false" customHeight="false" outlineLevel="0" collapsed="false">
      <c r="A105" s="19" t="str">
        <f aca="false">IF(B105="","",ROW()-7)</f>
        <v/>
      </c>
      <c r="B105" s="6"/>
      <c r="C105" s="6"/>
      <c r="D105" s="6"/>
      <c r="E105" s="7"/>
      <c r="F105" s="7"/>
      <c r="G105" s="20"/>
      <c r="H105" s="20"/>
      <c r="I105" s="20"/>
      <c r="J105" s="6"/>
      <c r="K105" s="6"/>
      <c r="L105" s="21"/>
      <c r="M105" s="21"/>
      <c r="N105" s="15" t="str">
        <f aca="false">IF(B105="","",IF(F105="","على رأس العمل","انتهت خدمته"))</f>
        <v/>
      </c>
      <c r="O105" s="26" t="str">
        <f aca="false">IF(B105="","",N(G105)+N(H105)+N(I105))</f>
        <v/>
      </c>
      <c r="P105" s="27" t="str">
        <f aca="false">IF(B105="","",IF(F105="",AS_OF,F105))</f>
        <v/>
      </c>
      <c r="Q105" s="28" t="str">
        <f aca="false">IF(OR(AC105="",AD105=""),"",AB105+(X105-AC105)/(AD105-AC105))</f>
        <v/>
      </c>
      <c r="R105" s="26" t="str">
        <f aca="false">IF(Q105="","",O105/2*MIN(Q105,5)+O105*MAX(Q105-5,0))</f>
        <v/>
      </c>
      <c r="S105" s="26" t="str">
        <f aca="false">IF(Q105="","",IF(J105="لبعض الوقت","خارج النطاق",IF(J105="عمل مرن",0,R105)))</f>
        <v/>
      </c>
      <c r="T105" s="26" t="str">
        <f aca="false">IF(Q105="","",IF(J105="لبعض الوقت","خارج النطاق",IF(J105="عمل مرن",0,R105*IF(Q105&lt;2,0,IF(Q105&lt;=5,1/3,IF(Q105&lt;10,2/3,1))))))</f>
        <v/>
      </c>
      <c r="U105" s="26" t="str">
        <f aca="false">IF(F105="","",IF(Q105="","",IF(J105="لبعض الوقت","خارج النطاق",IF(J105="عمل مرن",0,R105*IF(AE105="none",0,IF(AE105="resign",IF(Q105&lt;2,0,IF(Q105&lt;=5,1/3,IF(Q105&lt;10,2/3,1))),1))))))</f>
        <v/>
      </c>
      <c r="V105" s="26" t="n">
        <f aca="false">IF(OR(OR(E105="",P105="",N(O105)&lt;=0),N(M105)&lt;=0),0,IF(J105="عمل مرن",0,N(M105)*O105/30))</f>
        <v>0</v>
      </c>
      <c r="W105" s="29" t="str">
        <f aca="false">IF(Q105="","",IF(F105="",N(S105),N(U105))+V105)</f>
        <v/>
      </c>
      <c r="X105" s="0" t="str">
        <f aca="false">IF(OR(E105="",P105="",N(O105)&lt;=0),"",P105+1-N(L105))</f>
        <v/>
      </c>
      <c r="Y105" s="0" t="str">
        <f aca="false">IF(OR(E105="",P105="",N(O105)&lt;=0),"",IFERROR(MATCH(E105,UQ_START,1),""))</f>
        <v/>
      </c>
      <c r="Z105" s="0" t="str">
        <f aca="false">IF(Y105="","",E105-INDEX(UQ_START,Y105)+1)</f>
        <v/>
      </c>
      <c r="AA105" s="0" t="str">
        <f aca="false">IF(AND(X105&lt;&gt;"",X105&gt;E105,OR(CAL="ميلادي",Y105&lt;&gt;"")),INT((X105-E105)/IF(CAL="هجري",355,366)),"")</f>
        <v/>
      </c>
      <c r="AB105" s="0" t="str">
        <f aca="false">IF(AA105="","",IFERROR(AA105+IF(IF(CAL="هجري",(INDEX(UQ_START,Y105+12*(AA105+1))+MIN(Z105,INDEX(UQ_LEN,Y105+12*(AA105+1)))-1),DATE(YEAR(E105)+(AA105+1),MONTH(E105),MIN(DAY(E105),DAY(EOMONTH(DATE(YEAR(E105)+(AA105+1),MONTH(E105),1),0)))))&lt;=X105,1,0),""))</f>
        <v/>
      </c>
      <c r="AC105" s="0" t="str">
        <f aca="false">IF(AB105="","",IFERROR(IF(CAL="هجري",(INDEX(UQ_START,Y105+12*(AB105))+MIN(Z105,INDEX(UQ_LEN,Y105+12*(AB105)))-1),DATE(YEAR(E105)+(AB105),MONTH(E105),MIN(DAY(E105),DAY(EOMONTH(DATE(YEAR(E105)+(AB105),MONTH(E105),1),0))))),""))</f>
        <v/>
      </c>
      <c r="AD105" s="0" t="str">
        <f aca="false">IF(AB105="","",IFERROR(IF(CAL="هجري",(INDEX(UQ_START,Y105+12*(AB105+1))+MIN(Z105,INDEX(UQ_LEN,Y105+12*(AB105+1)))-1),DATE(YEAR(E105)+(AB105+1),MONTH(E105),MIN(DAY(E105),DAY(EOMONTH(DATE(YEAR(E105)+(AB105+1),MONTH(E105),1),0))))),""))</f>
        <v/>
      </c>
      <c r="AE105" s="0" t="str">
        <f aca="false">IF(F105="","full",IFERROR(VLOOKUP(K105,L_ENDTAB,2,0),"full"))</f>
        <v>full</v>
      </c>
    </row>
    <row r="106" customFormat="false" ht="15" hidden="false" customHeight="false" outlineLevel="0" collapsed="false">
      <c r="A106" s="19" t="str">
        <f aca="false">IF(B106="","",ROW()-7)</f>
        <v/>
      </c>
      <c r="B106" s="6"/>
      <c r="C106" s="6"/>
      <c r="D106" s="6"/>
      <c r="E106" s="7"/>
      <c r="F106" s="7"/>
      <c r="G106" s="20"/>
      <c r="H106" s="20"/>
      <c r="I106" s="20"/>
      <c r="J106" s="6"/>
      <c r="K106" s="6"/>
      <c r="L106" s="21"/>
      <c r="M106" s="21"/>
      <c r="N106" s="15" t="str">
        <f aca="false">IF(B106="","",IF(F106="","على رأس العمل","انتهت خدمته"))</f>
        <v/>
      </c>
      <c r="O106" s="16" t="str">
        <f aca="false">IF(B106="","",N(G106)+N(H106)+N(I106))</f>
        <v/>
      </c>
      <c r="P106" s="22" t="str">
        <f aca="false">IF(B106="","",IF(F106="",AS_OF,F106))</f>
        <v/>
      </c>
      <c r="Q106" s="23" t="str">
        <f aca="false">IF(OR(AC106="",AD106=""),"",AB106+(X106-AC106)/(AD106-AC106))</f>
        <v/>
      </c>
      <c r="R106" s="16" t="str">
        <f aca="false">IF(Q106="","",O106/2*MIN(Q106,5)+O106*MAX(Q106-5,0))</f>
        <v/>
      </c>
      <c r="S106" s="16" t="str">
        <f aca="false">IF(Q106="","",IF(J106="لبعض الوقت","خارج النطاق",IF(J106="عمل مرن",0,R106)))</f>
        <v/>
      </c>
      <c r="T106" s="16" t="str">
        <f aca="false">IF(Q106="","",IF(J106="لبعض الوقت","خارج النطاق",IF(J106="عمل مرن",0,R106*IF(Q106&lt;2,0,IF(Q106&lt;=5,1/3,IF(Q106&lt;10,2/3,1))))))</f>
        <v/>
      </c>
      <c r="U106" s="16" t="str">
        <f aca="false">IF(F106="","",IF(Q106="","",IF(J106="لبعض الوقت","خارج النطاق",IF(J106="عمل مرن",0,R106*IF(AE106="none",0,IF(AE106="resign",IF(Q106&lt;2,0,IF(Q106&lt;=5,1/3,IF(Q106&lt;10,2/3,1))),1))))))</f>
        <v/>
      </c>
      <c r="V106" s="16" t="n">
        <f aca="false">IF(OR(OR(E106="",P106="",N(O106)&lt;=0),N(M106)&lt;=0),0,IF(J106="عمل مرن",0,N(M106)*O106/30))</f>
        <v>0</v>
      </c>
      <c r="W106" s="13" t="str">
        <f aca="false">IF(Q106="","",IF(F106="",N(S106),N(U106))+V106)</f>
        <v/>
      </c>
      <c r="X106" s="0" t="str">
        <f aca="false">IF(OR(E106="",P106="",N(O106)&lt;=0),"",P106+1-N(L106))</f>
        <v/>
      </c>
      <c r="Y106" s="0" t="str">
        <f aca="false">IF(OR(E106="",P106="",N(O106)&lt;=0),"",IFERROR(MATCH(E106,UQ_START,1),""))</f>
        <v/>
      </c>
      <c r="Z106" s="0" t="str">
        <f aca="false">IF(Y106="","",E106-INDEX(UQ_START,Y106)+1)</f>
        <v/>
      </c>
      <c r="AA106" s="0" t="str">
        <f aca="false">IF(AND(X106&lt;&gt;"",X106&gt;E106,OR(CAL="ميلادي",Y106&lt;&gt;"")),INT((X106-E106)/IF(CAL="هجري",355,366)),"")</f>
        <v/>
      </c>
      <c r="AB106" s="0" t="str">
        <f aca="false">IF(AA106="","",IFERROR(AA106+IF(IF(CAL="هجري",(INDEX(UQ_START,Y106+12*(AA106+1))+MIN(Z106,INDEX(UQ_LEN,Y106+12*(AA106+1)))-1),DATE(YEAR(E106)+(AA106+1),MONTH(E106),MIN(DAY(E106),DAY(EOMONTH(DATE(YEAR(E106)+(AA106+1),MONTH(E106),1),0)))))&lt;=X106,1,0),""))</f>
        <v/>
      </c>
      <c r="AC106" s="0" t="str">
        <f aca="false">IF(AB106="","",IFERROR(IF(CAL="هجري",(INDEX(UQ_START,Y106+12*(AB106))+MIN(Z106,INDEX(UQ_LEN,Y106+12*(AB106)))-1),DATE(YEAR(E106)+(AB106),MONTH(E106),MIN(DAY(E106),DAY(EOMONTH(DATE(YEAR(E106)+(AB106),MONTH(E106),1),0))))),""))</f>
        <v/>
      </c>
      <c r="AD106" s="0" t="str">
        <f aca="false">IF(AB106="","",IFERROR(IF(CAL="هجري",(INDEX(UQ_START,Y106+12*(AB106+1))+MIN(Z106,INDEX(UQ_LEN,Y106+12*(AB106+1)))-1),DATE(YEAR(E106)+(AB106+1),MONTH(E106),MIN(DAY(E106),DAY(EOMONTH(DATE(YEAR(E106)+(AB106+1),MONTH(E106),1),0))))),""))</f>
        <v/>
      </c>
      <c r="AE106" s="0" t="str">
        <f aca="false">IF(F106="","full",IFERROR(VLOOKUP(K106,L_ENDTAB,2,0),"full"))</f>
        <v>full</v>
      </c>
    </row>
    <row r="107" customFormat="false" ht="15" hidden="false" customHeight="false" outlineLevel="0" collapsed="false">
      <c r="A107" s="19" t="str">
        <f aca="false">IF(B107="","",ROW()-7)</f>
        <v/>
      </c>
      <c r="B107" s="6"/>
      <c r="C107" s="6"/>
      <c r="D107" s="6"/>
      <c r="E107" s="7"/>
      <c r="F107" s="7"/>
      <c r="G107" s="20"/>
      <c r="H107" s="20"/>
      <c r="I107" s="20"/>
      <c r="J107" s="6"/>
      <c r="K107" s="6"/>
      <c r="L107" s="21"/>
      <c r="M107" s="21"/>
      <c r="N107" s="15" t="str">
        <f aca="false">IF(B107="","",IF(F107="","على رأس العمل","انتهت خدمته"))</f>
        <v/>
      </c>
      <c r="O107" s="26" t="str">
        <f aca="false">IF(B107="","",N(G107)+N(H107)+N(I107))</f>
        <v/>
      </c>
      <c r="P107" s="27" t="str">
        <f aca="false">IF(B107="","",IF(F107="",AS_OF,F107))</f>
        <v/>
      </c>
      <c r="Q107" s="28" t="str">
        <f aca="false">IF(OR(AC107="",AD107=""),"",AB107+(X107-AC107)/(AD107-AC107))</f>
        <v/>
      </c>
      <c r="R107" s="26" t="str">
        <f aca="false">IF(Q107="","",O107/2*MIN(Q107,5)+O107*MAX(Q107-5,0))</f>
        <v/>
      </c>
      <c r="S107" s="26" t="str">
        <f aca="false">IF(Q107="","",IF(J107="لبعض الوقت","خارج النطاق",IF(J107="عمل مرن",0,R107)))</f>
        <v/>
      </c>
      <c r="T107" s="26" t="str">
        <f aca="false">IF(Q107="","",IF(J107="لبعض الوقت","خارج النطاق",IF(J107="عمل مرن",0,R107*IF(Q107&lt;2,0,IF(Q107&lt;=5,1/3,IF(Q107&lt;10,2/3,1))))))</f>
        <v/>
      </c>
      <c r="U107" s="26" t="str">
        <f aca="false">IF(F107="","",IF(Q107="","",IF(J107="لبعض الوقت","خارج النطاق",IF(J107="عمل مرن",0,R107*IF(AE107="none",0,IF(AE107="resign",IF(Q107&lt;2,0,IF(Q107&lt;=5,1/3,IF(Q107&lt;10,2/3,1))),1))))))</f>
        <v/>
      </c>
      <c r="V107" s="26" t="n">
        <f aca="false">IF(OR(OR(E107="",P107="",N(O107)&lt;=0),N(M107)&lt;=0),0,IF(J107="عمل مرن",0,N(M107)*O107/30))</f>
        <v>0</v>
      </c>
      <c r="W107" s="29" t="str">
        <f aca="false">IF(Q107="","",IF(F107="",N(S107),N(U107))+V107)</f>
        <v/>
      </c>
      <c r="X107" s="0" t="str">
        <f aca="false">IF(OR(E107="",P107="",N(O107)&lt;=0),"",P107+1-N(L107))</f>
        <v/>
      </c>
      <c r="Y107" s="0" t="str">
        <f aca="false">IF(OR(E107="",P107="",N(O107)&lt;=0),"",IFERROR(MATCH(E107,UQ_START,1),""))</f>
        <v/>
      </c>
      <c r="Z107" s="0" t="str">
        <f aca="false">IF(Y107="","",E107-INDEX(UQ_START,Y107)+1)</f>
        <v/>
      </c>
      <c r="AA107" s="0" t="str">
        <f aca="false">IF(AND(X107&lt;&gt;"",X107&gt;E107,OR(CAL="ميلادي",Y107&lt;&gt;"")),INT((X107-E107)/IF(CAL="هجري",355,366)),"")</f>
        <v/>
      </c>
      <c r="AB107" s="0" t="str">
        <f aca="false">IF(AA107="","",IFERROR(AA107+IF(IF(CAL="هجري",(INDEX(UQ_START,Y107+12*(AA107+1))+MIN(Z107,INDEX(UQ_LEN,Y107+12*(AA107+1)))-1),DATE(YEAR(E107)+(AA107+1),MONTH(E107),MIN(DAY(E107),DAY(EOMONTH(DATE(YEAR(E107)+(AA107+1),MONTH(E107),1),0)))))&lt;=X107,1,0),""))</f>
        <v/>
      </c>
      <c r="AC107" s="0" t="str">
        <f aca="false">IF(AB107="","",IFERROR(IF(CAL="هجري",(INDEX(UQ_START,Y107+12*(AB107))+MIN(Z107,INDEX(UQ_LEN,Y107+12*(AB107)))-1),DATE(YEAR(E107)+(AB107),MONTH(E107),MIN(DAY(E107),DAY(EOMONTH(DATE(YEAR(E107)+(AB107),MONTH(E107),1),0))))),""))</f>
        <v/>
      </c>
      <c r="AD107" s="0" t="str">
        <f aca="false">IF(AB107="","",IFERROR(IF(CAL="هجري",(INDEX(UQ_START,Y107+12*(AB107+1))+MIN(Z107,INDEX(UQ_LEN,Y107+12*(AB107+1)))-1),DATE(YEAR(E107)+(AB107+1),MONTH(E107),MIN(DAY(E107),DAY(EOMONTH(DATE(YEAR(E107)+(AB107+1),MONTH(E107),1),0))))),""))</f>
        <v/>
      </c>
      <c r="AE107" s="0" t="str">
        <f aca="false">IF(F107="","full",IFERROR(VLOOKUP(K107,L_ENDTAB,2,0),"full"))</f>
        <v>full</v>
      </c>
    </row>
    <row r="108" customFormat="false" ht="15" hidden="false" customHeight="false" outlineLevel="0" collapsed="false">
      <c r="A108" s="19" t="str">
        <f aca="false">IF(B108="","",ROW()-7)</f>
        <v/>
      </c>
      <c r="B108" s="6"/>
      <c r="C108" s="6"/>
      <c r="D108" s="6"/>
      <c r="E108" s="7"/>
      <c r="F108" s="7"/>
      <c r="G108" s="20"/>
      <c r="H108" s="20"/>
      <c r="I108" s="20"/>
      <c r="J108" s="6"/>
      <c r="K108" s="6"/>
      <c r="L108" s="21"/>
      <c r="M108" s="21"/>
      <c r="N108" s="15" t="str">
        <f aca="false">IF(B108="","",IF(F108="","على رأس العمل","انتهت خدمته"))</f>
        <v/>
      </c>
      <c r="O108" s="16" t="str">
        <f aca="false">IF(B108="","",N(G108)+N(H108)+N(I108))</f>
        <v/>
      </c>
      <c r="P108" s="22" t="str">
        <f aca="false">IF(B108="","",IF(F108="",AS_OF,F108))</f>
        <v/>
      </c>
      <c r="Q108" s="23" t="str">
        <f aca="false">IF(OR(AC108="",AD108=""),"",AB108+(X108-AC108)/(AD108-AC108))</f>
        <v/>
      </c>
      <c r="R108" s="16" t="str">
        <f aca="false">IF(Q108="","",O108/2*MIN(Q108,5)+O108*MAX(Q108-5,0))</f>
        <v/>
      </c>
      <c r="S108" s="16" t="str">
        <f aca="false">IF(Q108="","",IF(J108="لبعض الوقت","خارج النطاق",IF(J108="عمل مرن",0,R108)))</f>
        <v/>
      </c>
      <c r="T108" s="16" t="str">
        <f aca="false">IF(Q108="","",IF(J108="لبعض الوقت","خارج النطاق",IF(J108="عمل مرن",0,R108*IF(Q108&lt;2,0,IF(Q108&lt;=5,1/3,IF(Q108&lt;10,2/3,1))))))</f>
        <v/>
      </c>
      <c r="U108" s="16" t="str">
        <f aca="false">IF(F108="","",IF(Q108="","",IF(J108="لبعض الوقت","خارج النطاق",IF(J108="عمل مرن",0,R108*IF(AE108="none",0,IF(AE108="resign",IF(Q108&lt;2,0,IF(Q108&lt;=5,1/3,IF(Q108&lt;10,2/3,1))),1))))))</f>
        <v/>
      </c>
      <c r="V108" s="16" t="n">
        <f aca="false">IF(OR(OR(E108="",P108="",N(O108)&lt;=0),N(M108)&lt;=0),0,IF(J108="عمل مرن",0,N(M108)*O108/30))</f>
        <v>0</v>
      </c>
      <c r="W108" s="13" t="str">
        <f aca="false">IF(Q108="","",IF(F108="",N(S108),N(U108))+V108)</f>
        <v/>
      </c>
      <c r="X108" s="0" t="str">
        <f aca="false">IF(OR(E108="",P108="",N(O108)&lt;=0),"",P108+1-N(L108))</f>
        <v/>
      </c>
      <c r="Y108" s="0" t="str">
        <f aca="false">IF(OR(E108="",P108="",N(O108)&lt;=0),"",IFERROR(MATCH(E108,UQ_START,1),""))</f>
        <v/>
      </c>
      <c r="Z108" s="0" t="str">
        <f aca="false">IF(Y108="","",E108-INDEX(UQ_START,Y108)+1)</f>
        <v/>
      </c>
      <c r="AA108" s="0" t="str">
        <f aca="false">IF(AND(X108&lt;&gt;"",X108&gt;E108,OR(CAL="ميلادي",Y108&lt;&gt;"")),INT((X108-E108)/IF(CAL="هجري",355,366)),"")</f>
        <v/>
      </c>
      <c r="AB108" s="0" t="str">
        <f aca="false">IF(AA108="","",IFERROR(AA108+IF(IF(CAL="هجري",(INDEX(UQ_START,Y108+12*(AA108+1))+MIN(Z108,INDEX(UQ_LEN,Y108+12*(AA108+1)))-1),DATE(YEAR(E108)+(AA108+1),MONTH(E108),MIN(DAY(E108),DAY(EOMONTH(DATE(YEAR(E108)+(AA108+1),MONTH(E108),1),0)))))&lt;=X108,1,0),""))</f>
        <v/>
      </c>
      <c r="AC108" s="0" t="str">
        <f aca="false">IF(AB108="","",IFERROR(IF(CAL="هجري",(INDEX(UQ_START,Y108+12*(AB108))+MIN(Z108,INDEX(UQ_LEN,Y108+12*(AB108)))-1),DATE(YEAR(E108)+(AB108),MONTH(E108),MIN(DAY(E108),DAY(EOMONTH(DATE(YEAR(E108)+(AB108),MONTH(E108),1),0))))),""))</f>
        <v/>
      </c>
      <c r="AD108" s="0" t="str">
        <f aca="false">IF(AB108="","",IFERROR(IF(CAL="هجري",(INDEX(UQ_START,Y108+12*(AB108+1))+MIN(Z108,INDEX(UQ_LEN,Y108+12*(AB108+1)))-1),DATE(YEAR(E108)+(AB108+1),MONTH(E108),MIN(DAY(E108),DAY(EOMONTH(DATE(YEAR(E108)+(AB108+1),MONTH(E108),1),0))))),""))</f>
        <v/>
      </c>
      <c r="AE108" s="0" t="str">
        <f aca="false">IF(F108="","full",IFERROR(VLOOKUP(K108,L_ENDTAB,2,0),"full"))</f>
        <v>full</v>
      </c>
    </row>
    <row r="109" customFormat="false" ht="15" hidden="false" customHeight="false" outlineLevel="0" collapsed="false">
      <c r="A109" s="19" t="str">
        <f aca="false">IF(B109="","",ROW()-7)</f>
        <v/>
      </c>
      <c r="B109" s="6"/>
      <c r="C109" s="6"/>
      <c r="D109" s="6"/>
      <c r="E109" s="7"/>
      <c r="F109" s="7"/>
      <c r="G109" s="20"/>
      <c r="H109" s="20"/>
      <c r="I109" s="20"/>
      <c r="J109" s="6"/>
      <c r="K109" s="6"/>
      <c r="L109" s="21"/>
      <c r="M109" s="21"/>
      <c r="N109" s="15" t="str">
        <f aca="false">IF(B109="","",IF(F109="","على رأس العمل","انتهت خدمته"))</f>
        <v/>
      </c>
      <c r="O109" s="26" t="str">
        <f aca="false">IF(B109="","",N(G109)+N(H109)+N(I109))</f>
        <v/>
      </c>
      <c r="P109" s="27" t="str">
        <f aca="false">IF(B109="","",IF(F109="",AS_OF,F109))</f>
        <v/>
      </c>
      <c r="Q109" s="28" t="str">
        <f aca="false">IF(OR(AC109="",AD109=""),"",AB109+(X109-AC109)/(AD109-AC109))</f>
        <v/>
      </c>
      <c r="R109" s="26" t="str">
        <f aca="false">IF(Q109="","",O109/2*MIN(Q109,5)+O109*MAX(Q109-5,0))</f>
        <v/>
      </c>
      <c r="S109" s="26" t="str">
        <f aca="false">IF(Q109="","",IF(J109="لبعض الوقت","خارج النطاق",IF(J109="عمل مرن",0,R109)))</f>
        <v/>
      </c>
      <c r="T109" s="26" t="str">
        <f aca="false">IF(Q109="","",IF(J109="لبعض الوقت","خارج النطاق",IF(J109="عمل مرن",0,R109*IF(Q109&lt;2,0,IF(Q109&lt;=5,1/3,IF(Q109&lt;10,2/3,1))))))</f>
        <v/>
      </c>
      <c r="U109" s="26" t="str">
        <f aca="false">IF(F109="","",IF(Q109="","",IF(J109="لبعض الوقت","خارج النطاق",IF(J109="عمل مرن",0,R109*IF(AE109="none",0,IF(AE109="resign",IF(Q109&lt;2,0,IF(Q109&lt;=5,1/3,IF(Q109&lt;10,2/3,1))),1))))))</f>
        <v/>
      </c>
      <c r="V109" s="26" t="n">
        <f aca="false">IF(OR(OR(E109="",P109="",N(O109)&lt;=0),N(M109)&lt;=0),0,IF(J109="عمل مرن",0,N(M109)*O109/30))</f>
        <v>0</v>
      </c>
      <c r="W109" s="29" t="str">
        <f aca="false">IF(Q109="","",IF(F109="",N(S109),N(U109))+V109)</f>
        <v/>
      </c>
      <c r="X109" s="0" t="str">
        <f aca="false">IF(OR(E109="",P109="",N(O109)&lt;=0),"",P109+1-N(L109))</f>
        <v/>
      </c>
      <c r="Y109" s="0" t="str">
        <f aca="false">IF(OR(E109="",P109="",N(O109)&lt;=0),"",IFERROR(MATCH(E109,UQ_START,1),""))</f>
        <v/>
      </c>
      <c r="Z109" s="0" t="str">
        <f aca="false">IF(Y109="","",E109-INDEX(UQ_START,Y109)+1)</f>
        <v/>
      </c>
      <c r="AA109" s="0" t="str">
        <f aca="false">IF(AND(X109&lt;&gt;"",X109&gt;E109,OR(CAL="ميلادي",Y109&lt;&gt;"")),INT((X109-E109)/IF(CAL="هجري",355,366)),"")</f>
        <v/>
      </c>
      <c r="AB109" s="0" t="str">
        <f aca="false">IF(AA109="","",IFERROR(AA109+IF(IF(CAL="هجري",(INDEX(UQ_START,Y109+12*(AA109+1))+MIN(Z109,INDEX(UQ_LEN,Y109+12*(AA109+1)))-1),DATE(YEAR(E109)+(AA109+1),MONTH(E109),MIN(DAY(E109),DAY(EOMONTH(DATE(YEAR(E109)+(AA109+1),MONTH(E109),1),0)))))&lt;=X109,1,0),""))</f>
        <v/>
      </c>
      <c r="AC109" s="0" t="str">
        <f aca="false">IF(AB109="","",IFERROR(IF(CAL="هجري",(INDEX(UQ_START,Y109+12*(AB109))+MIN(Z109,INDEX(UQ_LEN,Y109+12*(AB109)))-1),DATE(YEAR(E109)+(AB109),MONTH(E109),MIN(DAY(E109),DAY(EOMONTH(DATE(YEAR(E109)+(AB109),MONTH(E109),1),0))))),""))</f>
        <v/>
      </c>
      <c r="AD109" s="0" t="str">
        <f aca="false">IF(AB109="","",IFERROR(IF(CAL="هجري",(INDEX(UQ_START,Y109+12*(AB109+1))+MIN(Z109,INDEX(UQ_LEN,Y109+12*(AB109+1)))-1),DATE(YEAR(E109)+(AB109+1),MONTH(E109),MIN(DAY(E109),DAY(EOMONTH(DATE(YEAR(E109)+(AB109+1),MONTH(E109),1),0))))),""))</f>
        <v/>
      </c>
      <c r="AE109" s="0" t="str">
        <f aca="false">IF(F109="","full",IFERROR(VLOOKUP(K109,L_ENDTAB,2,0),"full"))</f>
        <v>full</v>
      </c>
    </row>
    <row r="110" customFormat="false" ht="15" hidden="false" customHeight="false" outlineLevel="0" collapsed="false">
      <c r="A110" s="19" t="str">
        <f aca="false">IF(B110="","",ROW()-7)</f>
        <v/>
      </c>
      <c r="B110" s="6"/>
      <c r="C110" s="6"/>
      <c r="D110" s="6"/>
      <c r="E110" s="7"/>
      <c r="F110" s="7"/>
      <c r="G110" s="20"/>
      <c r="H110" s="20"/>
      <c r="I110" s="20"/>
      <c r="J110" s="6"/>
      <c r="K110" s="6"/>
      <c r="L110" s="21"/>
      <c r="M110" s="21"/>
      <c r="N110" s="15" t="str">
        <f aca="false">IF(B110="","",IF(F110="","على رأس العمل","انتهت خدمته"))</f>
        <v/>
      </c>
      <c r="O110" s="16" t="str">
        <f aca="false">IF(B110="","",N(G110)+N(H110)+N(I110))</f>
        <v/>
      </c>
      <c r="P110" s="22" t="str">
        <f aca="false">IF(B110="","",IF(F110="",AS_OF,F110))</f>
        <v/>
      </c>
      <c r="Q110" s="23" t="str">
        <f aca="false">IF(OR(AC110="",AD110=""),"",AB110+(X110-AC110)/(AD110-AC110))</f>
        <v/>
      </c>
      <c r="R110" s="16" t="str">
        <f aca="false">IF(Q110="","",O110/2*MIN(Q110,5)+O110*MAX(Q110-5,0))</f>
        <v/>
      </c>
      <c r="S110" s="16" t="str">
        <f aca="false">IF(Q110="","",IF(J110="لبعض الوقت","خارج النطاق",IF(J110="عمل مرن",0,R110)))</f>
        <v/>
      </c>
      <c r="T110" s="16" t="str">
        <f aca="false">IF(Q110="","",IF(J110="لبعض الوقت","خارج النطاق",IF(J110="عمل مرن",0,R110*IF(Q110&lt;2,0,IF(Q110&lt;=5,1/3,IF(Q110&lt;10,2/3,1))))))</f>
        <v/>
      </c>
      <c r="U110" s="16" t="str">
        <f aca="false">IF(F110="","",IF(Q110="","",IF(J110="لبعض الوقت","خارج النطاق",IF(J110="عمل مرن",0,R110*IF(AE110="none",0,IF(AE110="resign",IF(Q110&lt;2,0,IF(Q110&lt;=5,1/3,IF(Q110&lt;10,2/3,1))),1))))))</f>
        <v/>
      </c>
      <c r="V110" s="16" t="n">
        <f aca="false">IF(OR(OR(E110="",P110="",N(O110)&lt;=0),N(M110)&lt;=0),0,IF(J110="عمل مرن",0,N(M110)*O110/30))</f>
        <v>0</v>
      </c>
      <c r="W110" s="13" t="str">
        <f aca="false">IF(Q110="","",IF(F110="",N(S110),N(U110))+V110)</f>
        <v/>
      </c>
      <c r="X110" s="0" t="str">
        <f aca="false">IF(OR(E110="",P110="",N(O110)&lt;=0),"",P110+1-N(L110))</f>
        <v/>
      </c>
      <c r="Y110" s="0" t="str">
        <f aca="false">IF(OR(E110="",P110="",N(O110)&lt;=0),"",IFERROR(MATCH(E110,UQ_START,1),""))</f>
        <v/>
      </c>
      <c r="Z110" s="0" t="str">
        <f aca="false">IF(Y110="","",E110-INDEX(UQ_START,Y110)+1)</f>
        <v/>
      </c>
      <c r="AA110" s="0" t="str">
        <f aca="false">IF(AND(X110&lt;&gt;"",X110&gt;E110,OR(CAL="ميلادي",Y110&lt;&gt;"")),INT((X110-E110)/IF(CAL="هجري",355,366)),"")</f>
        <v/>
      </c>
      <c r="AB110" s="0" t="str">
        <f aca="false">IF(AA110="","",IFERROR(AA110+IF(IF(CAL="هجري",(INDEX(UQ_START,Y110+12*(AA110+1))+MIN(Z110,INDEX(UQ_LEN,Y110+12*(AA110+1)))-1),DATE(YEAR(E110)+(AA110+1),MONTH(E110),MIN(DAY(E110),DAY(EOMONTH(DATE(YEAR(E110)+(AA110+1),MONTH(E110),1),0)))))&lt;=X110,1,0),""))</f>
        <v/>
      </c>
      <c r="AC110" s="0" t="str">
        <f aca="false">IF(AB110="","",IFERROR(IF(CAL="هجري",(INDEX(UQ_START,Y110+12*(AB110))+MIN(Z110,INDEX(UQ_LEN,Y110+12*(AB110)))-1),DATE(YEAR(E110)+(AB110),MONTH(E110),MIN(DAY(E110),DAY(EOMONTH(DATE(YEAR(E110)+(AB110),MONTH(E110),1),0))))),""))</f>
        <v/>
      </c>
      <c r="AD110" s="0" t="str">
        <f aca="false">IF(AB110="","",IFERROR(IF(CAL="هجري",(INDEX(UQ_START,Y110+12*(AB110+1))+MIN(Z110,INDEX(UQ_LEN,Y110+12*(AB110+1)))-1),DATE(YEAR(E110)+(AB110+1),MONTH(E110),MIN(DAY(E110),DAY(EOMONTH(DATE(YEAR(E110)+(AB110+1),MONTH(E110),1),0))))),""))</f>
        <v/>
      </c>
      <c r="AE110" s="0" t="str">
        <f aca="false">IF(F110="","full",IFERROR(VLOOKUP(K110,L_ENDTAB,2,0),"full"))</f>
        <v>full</v>
      </c>
    </row>
    <row r="111" customFormat="false" ht="15" hidden="false" customHeight="false" outlineLevel="0" collapsed="false">
      <c r="A111" s="19" t="str">
        <f aca="false">IF(B111="","",ROW()-7)</f>
        <v/>
      </c>
      <c r="B111" s="6"/>
      <c r="C111" s="6"/>
      <c r="D111" s="6"/>
      <c r="E111" s="7"/>
      <c r="F111" s="7"/>
      <c r="G111" s="20"/>
      <c r="H111" s="20"/>
      <c r="I111" s="20"/>
      <c r="J111" s="6"/>
      <c r="K111" s="6"/>
      <c r="L111" s="21"/>
      <c r="M111" s="21"/>
      <c r="N111" s="15" t="str">
        <f aca="false">IF(B111="","",IF(F111="","على رأس العمل","انتهت خدمته"))</f>
        <v/>
      </c>
      <c r="O111" s="26" t="str">
        <f aca="false">IF(B111="","",N(G111)+N(H111)+N(I111))</f>
        <v/>
      </c>
      <c r="P111" s="27" t="str">
        <f aca="false">IF(B111="","",IF(F111="",AS_OF,F111))</f>
        <v/>
      </c>
      <c r="Q111" s="28" t="str">
        <f aca="false">IF(OR(AC111="",AD111=""),"",AB111+(X111-AC111)/(AD111-AC111))</f>
        <v/>
      </c>
      <c r="R111" s="26" t="str">
        <f aca="false">IF(Q111="","",O111/2*MIN(Q111,5)+O111*MAX(Q111-5,0))</f>
        <v/>
      </c>
      <c r="S111" s="26" t="str">
        <f aca="false">IF(Q111="","",IF(J111="لبعض الوقت","خارج النطاق",IF(J111="عمل مرن",0,R111)))</f>
        <v/>
      </c>
      <c r="T111" s="26" t="str">
        <f aca="false">IF(Q111="","",IF(J111="لبعض الوقت","خارج النطاق",IF(J111="عمل مرن",0,R111*IF(Q111&lt;2,0,IF(Q111&lt;=5,1/3,IF(Q111&lt;10,2/3,1))))))</f>
        <v/>
      </c>
      <c r="U111" s="26" t="str">
        <f aca="false">IF(F111="","",IF(Q111="","",IF(J111="لبعض الوقت","خارج النطاق",IF(J111="عمل مرن",0,R111*IF(AE111="none",0,IF(AE111="resign",IF(Q111&lt;2,0,IF(Q111&lt;=5,1/3,IF(Q111&lt;10,2/3,1))),1))))))</f>
        <v/>
      </c>
      <c r="V111" s="26" t="n">
        <f aca="false">IF(OR(OR(E111="",P111="",N(O111)&lt;=0),N(M111)&lt;=0),0,IF(J111="عمل مرن",0,N(M111)*O111/30))</f>
        <v>0</v>
      </c>
      <c r="W111" s="29" t="str">
        <f aca="false">IF(Q111="","",IF(F111="",N(S111),N(U111))+V111)</f>
        <v/>
      </c>
      <c r="X111" s="0" t="str">
        <f aca="false">IF(OR(E111="",P111="",N(O111)&lt;=0),"",P111+1-N(L111))</f>
        <v/>
      </c>
      <c r="Y111" s="0" t="str">
        <f aca="false">IF(OR(E111="",P111="",N(O111)&lt;=0),"",IFERROR(MATCH(E111,UQ_START,1),""))</f>
        <v/>
      </c>
      <c r="Z111" s="0" t="str">
        <f aca="false">IF(Y111="","",E111-INDEX(UQ_START,Y111)+1)</f>
        <v/>
      </c>
      <c r="AA111" s="0" t="str">
        <f aca="false">IF(AND(X111&lt;&gt;"",X111&gt;E111,OR(CAL="ميلادي",Y111&lt;&gt;"")),INT((X111-E111)/IF(CAL="هجري",355,366)),"")</f>
        <v/>
      </c>
      <c r="AB111" s="0" t="str">
        <f aca="false">IF(AA111="","",IFERROR(AA111+IF(IF(CAL="هجري",(INDEX(UQ_START,Y111+12*(AA111+1))+MIN(Z111,INDEX(UQ_LEN,Y111+12*(AA111+1)))-1),DATE(YEAR(E111)+(AA111+1),MONTH(E111),MIN(DAY(E111),DAY(EOMONTH(DATE(YEAR(E111)+(AA111+1),MONTH(E111),1),0)))))&lt;=X111,1,0),""))</f>
        <v/>
      </c>
      <c r="AC111" s="0" t="str">
        <f aca="false">IF(AB111="","",IFERROR(IF(CAL="هجري",(INDEX(UQ_START,Y111+12*(AB111))+MIN(Z111,INDEX(UQ_LEN,Y111+12*(AB111)))-1),DATE(YEAR(E111)+(AB111),MONTH(E111),MIN(DAY(E111),DAY(EOMONTH(DATE(YEAR(E111)+(AB111),MONTH(E111),1),0))))),""))</f>
        <v/>
      </c>
      <c r="AD111" s="0" t="str">
        <f aca="false">IF(AB111="","",IFERROR(IF(CAL="هجري",(INDEX(UQ_START,Y111+12*(AB111+1))+MIN(Z111,INDEX(UQ_LEN,Y111+12*(AB111+1)))-1),DATE(YEAR(E111)+(AB111+1),MONTH(E111),MIN(DAY(E111),DAY(EOMONTH(DATE(YEAR(E111)+(AB111+1),MONTH(E111),1),0))))),""))</f>
        <v/>
      </c>
      <c r="AE111" s="0" t="str">
        <f aca="false">IF(F111="","full",IFERROR(VLOOKUP(K111,L_ENDTAB,2,0),"full"))</f>
        <v>full</v>
      </c>
    </row>
    <row r="112" customFormat="false" ht="15" hidden="false" customHeight="false" outlineLevel="0" collapsed="false">
      <c r="A112" s="19" t="str">
        <f aca="false">IF(B112="","",ROW()-7)</f>
        <v/>
      </c>
      <c r="B112" s="6"/>
      <c r="C112" s="6"/>
      <c r="D112" s="6"/>
      <c r="E112" s="7"/>
      <c r="F112" s="7"/>
      <c r="G112" s="20"/>
      <c r="H112" s="20"/>
      <c r="I112" s="20"/>
      <c r="J112" s="6"/>
      <c r="K112" s="6"/>
      <c r="L112" s="21"/>
      <c r="M112" s="21"/>
      <c r="N112" s="15" t="str">
        <f aca="false">IF(B112="","",IF(F112="","على رأس العمل","انتهت خدمته"))</f>
        <v/>
      </c>
      <c r="O112" s="16" t="str">
        <f aca="false">IF(B112="","",N(G112)+N(H112)+N(I112))</f>
        <v/>
      </c>
      <c r="P112" s="22" t="str">
        <f aca="false">IF(B112="","",IF(F112="",AS_OF,F112))</f>
        <v/>
      </c>
      <c r="Q112" s="23" t="str">
        <f aca="false">IF(OR(AC112="",AD112=""),"",AB112+(X112-AC112)/(AD112-AC112))</f>
        <v/>
      </c>
      <c r="R112" s="16" t="str">
        <f aca="false">IF(Q112="","",O112/2*MIN(Q112,5)+O112*MAX(Q112-5,0))</f>
        <v/>
      </c>
      <c r="S112" s="16" t="str">
        <f aca="false">IF(Q112="","",IF(J112="لبعض الوقت","خارج النطاق",IF(J112="عمل مرن",0,R112)))</f>
        <v/>
      </c>
      <c r="T112" s="16" t="str">
        <f aca="false">IF(Q112="","",IF(J112="لبعض الوقت","خارج النطاق",IF(J112="عمل مرن",0,R112*IF(Q112&lt;2,0,IF(Q112&lt;=5,1/3,IF(Q112&lt;10,2/3,1))))))</f>
        <v/>
      </c>
      <c r="U112" s="16" t="str">
        <f aca="false">IF(F112="","",IF(Q112="","",IF(J112="لبعض الوقت","خارج النطاق",IF(J112="عمل مرن",0,R112*IF(AE112="none",0,IF(AE112="resign",IF(Q112&lt;2,0,IF(Q112&lt;=5,1/3,IF(Q112&lt;10,2/3,1))),1))))))</f>
        <v/>
      </c>
      <c r="V112" s="16" t="n">
        <f aca="false">IF(OR(OR(E112="",P112="",N(O112)&lt;=0),N(M112)&lt;=0),0,IF(J112="عمل مرن",0,N(M112)*O112/30))</f>
        <v>0</v>
      </c>
      <c r="W112" s="13" t="str">
        <f aca="false">IF(Q112="","",IF(F112="",N(S112),N(U112))+V112)</f>
        <v/>
      </c>
      <c r="X112" s="0" t="str">
        <f aca="false">IF(OR(E112="",P112="",N(O112)&lt;=0),"",P112+1-N(L112))</f>
        <v/>
      </c>
      <c r="Y112" s="0" t="str">
        <f aca="false">IF(OR(E112="",P112="",N(O112)&lt;=0),"",IFERROR(MATCH(E112,UQ_START,1),""))</f>
        <v/>
      </c>
      <c r="Z112" s="0" t="str">
        <f aca="false">IF(Y112="","",E112-INDEX(UQ_START,Y112)+1)</f>
        <v/>
      </c>
      <c r="AA112" s="0" t="str">
        <f aca="false">IF(AND(X112&lt;&gt;"",X112&gt;E112,OR(CAL="ميلادي",Y112&lt;&gt;"")),INT((X112-E112)/IF(CAL="هجري",355,366)),"")</f>
        <v/>
      </c>
      <c r="AB112" s="0" t="str">
        <f aca="false">IF(AA112="","",IFERROR(AA112+IF(IF(CAL="هجري",(INDEX(UQ_START,Y112+12*(AA112+1))+MIN(Z112,INDEX(UQ_LEN,Y112+12*(AA112+1)))-1),DATE(YEAR(E112)+(AA112+1),MONTH(E112),MIN(DAY(E112),DAY(EOMONTH(DATE(YEAR(E112)+(AA112+1),MONTH(E112),1),0)))))&lt;=X112,1,0),""))</f>
        <v/>
      </c>
      <c r="AC112" s="0" t="str">
        <f aca="false">IF(AB112="","",IFERROR(IF(CAL="هجري",(INDEX(UQ_START,Y112+12*(AB112))+MIN(Z112,INDEX(UQ_LEN,Y112+12*(AB112)))-1),DATE(YEAR(E112)+(AB112),MONTH(E112),MIN(DAY(E112),DAY(EOMONTH(DATE(YEAR(E112)+(AB112),MONTH(E112),1),0))))),""))</f>
        <v/>
      </c>
      <c r="AD112" s="0" t="str">
        <f aca="false">IF(AB112="","",IFERROR(IF(CAL="هجري",(INDEX(UQ_START,Y112+12*(AB112+1))+MIN(Z112,INDEX(UQ_LEN,Y112+12*(AB112+1)))-1),DATE(YEAR(E112)+(AB112+1),MONTH(E112),MIN(DAY(E112),DAY(EOMONTH(DATE(YEAR(E112)+(AB112+1),MONTH(E112),1),0))))),""))</f>
        <v/>
      </c>
      <c r="AE112" s="0" t="str">
        <f aca="false">IF(F112="","full",IFERROR(VLOOKUP(K112,L_ENDTAB,2,0),"full"))</f>
        <v>full</v>
      </c>
    </row>
    <row r="113" customFormat="false" ht="15" hidden="false" customHeight="false" outlineLevel="0" collapsed="false">
      <c r="A113" s="19" t="str">
        <f aca="false">IF(B113="","",ROW()-7)</f>
        <v/>
      </c>
      <c r="B113" s="6"/>
      <c r="C113" s="6"/>
      <c r="D113" s="6"/>
      <c r="E113" s="7"/>
      <c r="F113" s="7"/>
      <c r="G113" s="20"/>
      <c r="H113" s="20"/>
      <c r="I113" s="20"/>
      <c r="J113" s="6"/>
      <c r="K113" s="6"/>
      <c r="L113" s="21"/>
      <c r="M113" s="21"/>
      <c r="N113" s="15" t="str">
        <f aca="false">IF(B113="","",IF(F113="","على رأس العمل","انتهت خدمته"))</f>
        <v/>
      </c>
      <c r="O113" s="26" t="str">
        <f aca="false">IF(B113="","",N(G113)+N(H113)+N(I113))</f>
        <v/>
      </c>
      <c r="P113" s="27" t="str">
        <f aca="false">IF(B113="","",IF(F113="",AS_OF,F113))</f>
        <v/>
      </c>
      <c r="Q113" s="28" t="str">
        <f aca="false">IF(OR(AC113="",AD113=""),"",AB113+(X113-AC113)/(AD113-AC113))</f>
        <v/>
      </c>
      <c r="R113" s="26" t="str">
        <f aca="false">IF(Q113="","",O113/2*MIN(Q113,5)+O113*MAX(Q113-5,0))</f>
        <v/>
      </c>
      <c r="S113" s="26" t="str">
        <f aca="false">IF(Q113="","",IF(J113="لبعض الوقت","خارج النطاق",IF(J113="عمل مرن",0,R113)))</f>
        <v/>
      </c>
      <c r="T113" s="26" t="str">
        <f aca="false">IF(Q113="","",IF(J113="لبعض الوقت","خارج النطاق",IF(J113="عمل مرن",0,R113*IF(Q113&lt;2,0,IF(Q113&lt;=5,1/3,IF(Q113&lt;10,2/3,1))))))</f>
        <v/>
      </c>
      <c r="U113" s="26" t="str">
        <f aca="false">IF(F113="","",IF(Q113="","",IF(J113="لبعض الوقت","خارج النطاق",IF(J113="عمل مرن",0,R113*IF(AE113="none",0,IF(AE113="resign",IF(Q113&lt;2,0,IF(Q113&lt;=5,1/3,IF(Q113&lt;10,2/3,1))),1))))))</f>
        <v/>
      </c>
      <c r="V113" s="26" t="n">
        <f aca="false">IF(OR(OR(E113="",P113="",N(O113)&lt;=0),N(M113)&lt;=0),0,IF(J113="عمل مرن",0,N(M113)*O113/30))</f>
        <v>0</v>
      </c>
      <c r="W113" s="29" t="str">
        <f aca="false">IF(Q113="","",IF(F113="",N(S113),N(U113))+V113)</f>
        <v/>
      </c>
      <c r="X113" s="0" t="str">
        <f aca="false">IF(OR(E113="",P113="",N(O113)&lt;=0),"",P113+1-N(L113))</f>
        <v/>
      </c>
      <c r="Y113" s="0" t="str">
        <f aca="false">IF(OR(E113="",P113="",N(O113)&lt;=0),"",IFERROR(MATCH(E113,UQ_START,1),""))</f>
        <v/>
      </c>
      <c r="Z113" s="0" t="str">
        <f aca="false">IF(Y113="","",E113-INDEX(UQ_START,Y113)+1)</f>
        <v/>
      </c>
      <c r="AA113" s="0" t="str">
        <f aca="false">IF(AND(X113&lt;&gt;"",X113&gt;E113,OR(CAL="ميلادي",Y113&lt;&gt;"")),INT((X113-E113)/IF(CAL="هجري",355,366)),"")</f>
        <v/>
      </c>
      <c r="AB113" s="0" t="str">
        <f aca="false">IF(AA113="","",IFERROR(AA113+IF(IF(CAL="هجري",(INDEX(UQ_START,Y113+12*(AA113+1))+MIN(Z113,INDEX(UQ_LEN,Y113+12*(AA113+1)))-1),DATE(YEAR(E113)+(AA113+1),MONTH(E113),MIN(DAY(E113),DAY(EOMONTH(DATE(YEAR(E113)+(AA113+1),MONTH(E113),1),0)))))&lt;=X113,1,0),""))</f>
        <v/>
      </c>
      <c r="AC113" s="0" t="str">
        <f aca="false">IF(AB113="","",IFERROR(IF(CAL="هجري",(INDEX(UQ_START,Y113+12*(AB113))+MIN(Z113,INDEX(UQ_LEN,Y113+12*(AB113)))-1),DATE(YEAR(E113)+(AB113),MONTH(E113),MIN(DAY(E113),DAY(EOMONTH(DATE(YEAR(E113)+(AB113),MONTH(E113),1),0))))),""))</f>
        <v/>
      </c>
      <c r="AD113" s="0" t="str">
        <f aca="false">IF(AB113="","",IFERROR(IF(CAL="هجري",(INDEX(UQ_START,Y113+12*(AB113+1))+MIN(Z113,INDEX(UQ_LEN,Y113+12*(AB113+1)))-1),DATE(YEAR(E113)+(AB113+1),MONTH(E113),MIN(DAY(E113),DAY(EOMONTH(DATE(YEAR(E113)+(AB113+1),MONTH(E113),1),0))))),""))</f>
        <v/>
      </c>
      <c r="AE113" s="0" t="str">
        <f aca="false">IF(F113="","full",IFERROR(VLOOKUP(K113,L_ENDTAB,2,0),"full"))</f>
        <v>full</v>
      </c>
    </row>
    <row r="114" customFormat="false" ht="15" hidden="false" customHeight="false" outlineLevel="0" collapsed="false">
      <c r="A114" s="19" t="str">
        <f aca="false">IF(B114="","",ROW()-7)</f>
        <v/>
      </c>
      <c r="B114" s="6"/>
      <c r="C114" s="6"/>
      <c r="D114" s="6"/>
      <c r="E114" s="7"/>
      <c r="F114" s="7"/>
      <c r="G114" s="20"/>
      <c r="H114" s="20"/>
      <c r="I114" s="20"/>
      <c r="J114" s="6"/>
      <c r="K114" s="6"/>
      <c r="L114" s="21"/>
      <c r="M114" s="21"/>
      <c r="N114" s="15" t="str">
        <f aca="false">IF(B114="","",IF(F114="","على رأس العمل","انتهت خدمته"))</f>
        <v/>
      </c>
      <c r="O114" s="16" t="str">
        <f aca="false">IF(B114="","",N(G114)+N(H114)+N(I114))</f>
        <v/>
      </c>
      <c r="P114" s="22" t="str">
        <f aca="false">IF(B114="","",IF(F114="",AS_OF,F114))</f>
        <v/>
      </c>
      <c r="Q114" s="23" t="str">
        <f aca="false">IF(OR(AC114="",AD114=""),"",AB114+(X114-AC114)/(AD114-AC114))</f>
        <v/>
      </c>
      <c r="R114" s="16" t="str">
        <f aca="false">IF(Q114="","",O114/2*MIN(Q114,5)+O114*MAX(Q114-5,0))</f>
        <v/>
      </c>
      <c r="S114" s="16" t="str">
        <f aca="false">IF(Q114="","",IF(J114="لبعض الوقت","خارج النطاق",IF(J114="عمل مرن",0,R114)))</f>
        <v/>
      </c>
      <c r="T114" s="16" t="str">
        <f aca="false">IF(Q114="","",IF(J114="لبعض الوقت","خارج النطاق",IF(J114="عمل مرن",0,R114*IF(Q114&lt;2,0,IF(Q114&lt;=5,1/3,IF(Q114&lt;10,2/3,1))))))</f>
        <v/>
      </c>
      <c r="U114" s="16" t="str">
        <f aca="false">IF(F114="","",IF(Q114="","",IF(J114="لبعض الوقت","خارج النطاق",IF(J114="عمل مرن",0,R114*IF(AE114="none",0,IF(AE114="resign",IF(Q114&lt;2,0,IF(Q114&lt;=5,1/3,IF(Q114&lt;10,2/3,1))),1))))))</f>
        <v/>
      </c>
      <c r="V114" s="16" t="n">
        <f aca="false">IF(OR(OR(E114="",P114="",N(O114)&lt;=0),N(M114)&lt;=0),0,IF(J114="عمل مرن",0,N(M114)*O114/30))</f>
        <v>0</v>
      </c>
      <c r="W114" s="13" t="str">
        <f aca="false">IF(Q114="","",IF(F114="",N(S114),N(U114))+V114)</f>
        <v/>
      </c>
      <c r="X114" s="0" t="str">
        <f aca="false">IF(OR(E114="",P114="",N(O114)&lt;=0),"",P114+1-N(L114))</f>
        <v/>
      </c>
      <c r="Y114" s="0" t="str">
        <f aca="false">IF(OR(E114="",P114="",N(O114)&lt;=0),"",IFERROR(MATCH(E114,UQ_START,1),""))</f>
        <v/>
      </c>
      <c r="Z114" s="0" t="str">
        <f aca="false">IF(Y114="","",E114-INDEX(UQ_START,Y114)+1)</f>
        <v/>
      </c>
      <c r="AA114" s="0" t="str">
        <f aca="false">IF(AND(X114&lt;&gt;"",X114&gt;E114,OR(CAL="ميلادي",Y114&lt;&gt;"")),INT((X114-E114)/IF(CAL="هجري",355,366)),"")</f>
        <v/>
      </c>
      <c r="AB114" s="0" t="str">
        <f aca="false">IF(AA114="","",IFERROR(AA114+IF(IF(CAL="هجري",(INDEX(UQ_START,Y114+12*(AA114+1))+MIN(Z114,INDEX(UQ_LEN,Y114+12*(AA114+1)))-1),DATE(YEAR(E114)+(AA114+1),MONTH(E114),MIN(DAY(E114),DAY(EOMONTH(DATE(YEAR(E114)+(AA114+1),MONTH(E114),1),0)))))&lt;=X114,1,0),""))</f>
        <v/>
      </c>
      <c r="AC114" s="0" t="str">
        <f aca="false">IF(AB114="","",IFERROR(IF(CAL="هجري",(INDEX(UQ_START,Y114+12*(AB114))+MIN(Z114,INDEX(UQ_LEN,Y114+12*(AB114)))-1),DATE(YEAR(E114)+(AB114),MONTH(E114),MIN(DAY(E114),DAY(EOMONTH(DATE(YEAR(E114)+(AB114),MONTH(E114),1),0))))),""))</f>
        <v/>
      </c>
      <c r="AD114" s="0" t="str">
        <f aca="false">IF(AB114="","",IFERROR(IF(CAL="هجري",(INDEX(UQ_START,Y114+12*(AB114+1))+MIN(Z114,INDEX(UQ_LEN,Y114+12*(AB114+1)))-1),DATE(YEAR(E114)+(AB114+1),MONTH(E114),MIN(DAY(E114),DAY(EOMONTH(DATE(YEAR(E114)+(AB114+1),MONTH(E114),1),0))))),""))</f>
        <v/>
      </c>
      <c r="AE114" s="0" t="str">
        <f aca="false">IF(F114="","full",IFERROR(VLOOKUP(K114,L_ENDTAB,2,0),"full"))</f>
        <v>full</v>
      </c>
    </row>
    <row r="115" customFormat="false" ht="15" hidden="false" customHeight="false" outlineLevel="0" collapsed="false">
      <c r="A115" s="19" t="str">
        <f aca="false">IF(B115="","",ROW()-7)</f>
        <v/>
      </c>
      <c r="B115" s="6"/>
      <c r="C115" s="6"/>
      <c r="D115" s="6"/>
      <c r="E115" s="7"/>
      <c r="F115" s="7"/>
      <c r="G115" s="20"/>
      <c r="H115" s="20"/>
      <c r="I115" s="20"/>
      <c r="J115" s="6"/>
      <c r="K115" s="6"/>
      <c r="L115" s="21"/>
      <c r="M115" s="21"/>
      <c r="N115" s="15" t="str">
        <f aca="false">IF(B115="","",IF(F115="","على رأس العمل","انتهت خدمته"))</f>
        <v/>
      </c>
      <c r="O115" s="26" t="str">
        <f aca="false">IF(B115="","",N(G115)+N(H115)+N(I115))</f>
        <v/>
      </c>
      <c r="P115" s="27" t="str">
        <f aca="false">IF(B115="","",IF(F115="",AS_OF,F115))</f>
        <v/>
      </c>
      <c r="Q115" s="28" t="str">
        <f aca="false">IF(OR(AC115="",AD115=""),"",AB115+(X115-AC115)/(AD115-AC115))</f>
        <v/>
      </c>
      <c r="R115" s="26" t="str">
        <f aca="false">IF(Q115="","",O115/2*MIN(Q115,5)+O115*MAX(Q115-5,0))</f>
        <v/>
      </c>
      <c r="S115" s="26" t="str">
        <f aca="false">IF(Q115="","",IF(J115="لبعض الوقت","خارج النطاق",IF(J115="عمل مرن",0,R115)))</f>
        <v/>
      </c>
      <c r="T115" s="26" t="str">
        <f aca="false">IF(Q115="","",IF(J115="لبعض الوقت","خارج النطاق",IF(J115="عمل مرن",0,R115*IF(Q115&lt;2,0,IF(Q115&lt;=5,1/3,IF(Q115&lt;10,2/3,1))))))</f>
        <v/>
      </c>
      <c r="U115" s="26" t="str">
        <f aca="false">IF(F115="","",IF(Q115="","",IF(J115="لبعض الوقت","خارج النطاق",IF(J115="عمل مرن",0,R115*IF(AE115="none",0,IF(AE115="resign",IF(Q115&lt;2,0,IF(Q115&lt;=5,1/3,IF(Q115&lt;10,2/3,1))),1))))))</f>
        <v/>
      </c>
      <c r="V115" s="26" t="n">
        <f aca="false">IF(OR(OR(E115="",P115="",N(O115)&lt;=0),N(M115)&lt;=0),0,IF(J115="عمل مرن",0,N(M115)*O115/30))</f>
        <v>0</v>
      </c>
      <c r="W115" s="29" t="str">
        <f aca="false">IF(Q115="","",IF(F115="",N(S115),N(U115))+V115)</f>
        <v/>
      </c>
      <c r="X115" s="0" t="str">
        <f aca="false">IF(OR(E115="",P115="",N(O115)&lt;=0),"",P115+1-N(L115))</f>
        <v/>
      </c>
      <c r="Y115" s="0" t="str">
        <f aca="false">IF(OR(E115="",P115="",N(O115)&lt;=0),"",IFERROR(MATCH(E115,UQ_START,1),""))</f>
        <v/>
      </c>
      <c r="Z115" s="0" t="str">
        <f aca="false">IF(Y115="","",E115-INDEX(UQ_START,Y115)+1)</f>
        <v/>
      </c>
      <c r="AA115" s="0" t="str">
        <f aca="false">IF(AND(X115&lt;&gt;"",X115&gt;E115,OR(CAL="ميلادي",Y115&lt;&gt;"")),INT((X115-E115)/IF(CAL="هجري",355,366)),"")</f>
        <v/>
      </c>
      <c r="AB115" s="0" t="str">
        <f aca="false">IF(AA115="","",IFERROR(AA115+IF(IF(CAL="هجري",(INDEX(UQ_START,Y115+12*(AA115+1))+MIN(Z115,INDEX(UQ_LEN,Y115+12*(AA115+1)))-1),DATE(YEAR(E115)+(AA115+1),MONTH(E115),MIN(DAY(E115),DAY(EOMONTH(DATE(YEAR(E115)+(AA115+1),MONTH(E115),1),0)))))&lt;=X115,1,0),""))</f>
        <v/>
      </c>
      <c r="AC115" s="0" t="str">
        <f aca="false">IF(AB115="","",IFERROR(IF(CAL="هجري",(INDEX(UQ_START,Y115+12*(AB115))+MIN(Z115,INDEX(UQ_LEN,Y115+12*(AB115)))-1),DATE(YEAR(E115)+(AB115),MONTH(E115),MIN(DAY(E115),DAY(EOMONTH(DATE(YEAR(E115)+(AB115),MONTH(E115),1),0))))),""))</f>
        <v/>
      </c>
      <c r="AD115" s="0" t="str">
        <f aca="false">IF(AB115="","",IFERROR(IF(CAL="هجري",(INDEX(UQ_START,Y115+12*(AB115+1))+MIN(Z115,INDEX(UQ_LEN,Y115+12*(AB115+1)))-1),DATE(YEAR(E115)+(AB115+1),MONTH(E115),MIN(DAY(E115),DAY(EOMONTH(DATE(YEAR(E115)+(AB115+1),MONTH(E115),1),0))))),""))</f>
        <v/>
      </c>
      <c r="AE115" s="0" t="str">
        <f aca="false">IF(F115="","full",IFERROR(VLOOKUP(K115,L_ENDTAB,2,0),"full"))</f>
        <v>full</v>
      </c>
    </row>
    <row r="116" customFormat="false" ht="15" hidden="false" customHeight="false" outlineLevel="0" collapsed="false">
      <c r="A116" s="19" t="str">
        <f aca="false">IF(B116="","",ROW()-7)</f>
        <v/>
      </c>
      <c r="B116" s="6"/>
      <c r="C116" s="6"/>
      <c r="D116" s="6"/>
      <c r="E116" s="7"/>
      <c r="F116" s="7"/>
      <c r="G116" s="20"/>
      <c r="H116" s="20"/>
      <c r="I116" s="20"/>
      <c r="J116" s="6"/>
      <c r="K116" s="6"/>
      <c r="L116" s="21"/>
      <c r="M116" s="21"/>
      <c r="N116" s="15" t="str">
        <f aca="false">IF(B116="","",IF(F116="","على رأس العمل","انتهت خدمته"))</f>
        <v/>
      </c>
      <c r="O116" s="16" t="str">
        <f aca="false">IF(B116="","",N(G116)+N(H116)+N(I116))</f>
        <v/>
      </c>
      <c r="P116" s="22" t="str">
        <f aca="false">IF(B116="","",IF(F116="",AS_OF,F116))</f>
        <v/>
      </c>
      <c r="Q116" s="23" t="str">
        <f aca="false">IF(OR(AC116="",AD116=""),"",AB116+(X116-AC116)/(AD116-AC116))</f>
        <v/>
      </c>
      <c r="R116" s="16" t="str">
        <f aca="false">IF(Q116="","",O116/2*MIN(Q116,5)+O116*MAX(Q116-5,0))</f>
        <v/>
      </c>
      <c r="S116" s="16" t="str">
        <f aca="false">IF(Q116="","",IF(J116="لبعض الوقت","خارج النطاق",IF(J116="عمل مرن",0,R116)))</f>
        <v/>
      </c>
      <c r="T116" s="16" t="str">
        <f aca="false">IF(Q116="","",IF(J116="لبعض الوقت","خارج النطاق",IF(J116="عمل مرن",0,R116*IF(Q116&lt;2,0,IF(Q116&lt;=5,1/3,IF(Q116&lt;10,2/3,1))))))</f>
        <v/>
      </c>
      <c r="U116" s="16" t="str">
        <f aca="false">IF(F116="","",IF(Q116="","",IF(J116="لبعض الوقت","خارج النطاق",IF(J116="عمل مرن",0,R116*IF(AE116="none",0,IF(AE116="resign",IF(Q116&lt;2,0,IF(Q116&lt;=5,1/3,IF(Q116&lt;10,2/3,1))),1))))))</f>
        <v/>
      </c>
      <c r="V116" s="16" t="n">
        <f aca="false">IF(OR(OR(E116="",P116="",N(O116)&lt;=0),N(M116)&lt;=0),0,IF(J116="عمل مرن",0,N(M116)*O116/30))</f>
        <v>0</v>
      </c>
      <c r="W116" s="13" t="str">
        <f aca="false">IF(Q116="","",IF(F116="",N(S116),N(U116))+V116)</f>
        <v/>
      </c>
      <c r="X116" s="0" t="str">
        <f aca="false">IF(OR(E116="",P116="",N(O116)&lt;=0),"",P116+1-N(L116))</f>
        <v/>
      </c>
      <c r="Y116" s="0" t="str">
        <f aca="false">IF(OR(E116="",P116="",N(O116)&lt;=0),"",IFERROR(MATCH(E116,UQ_START,1),""))</f>
        <v/>
      </c>
      <c r="Z116" s="0" t="str">
        <f aca="false">IF(Y116="","",E116-INDEX(UQ_START,Y116)+1)</f>
        <v/>
      </c>
      <c r="AA116" s="0" t="str">
        <f aca="false">IF(AND(X116&lt;&gt;"",X116&gt;E116,OR(CAL="ميلادي",Y116&lt;&gt;"")),INT((X116-E116)/IF(CAL="هجري",355,366)),"")</f>
        <v/>
      </c>
      <c r="AB116" s="0" t="str">
        <f aca="false">IF(AA116="","",IFERROR(AA116+IF(IF(CAL="هجري",(INDEX(UQ_START,Y116+12*(AA116+1))+MIN(Z116,INDEX(UQ_LEN,Y116+12*(AA116+1)))-1),DATE(YEAR(E116)+(AA116+1),MONTH(E116),MIN(DAY(E116),DAY(EOMONTH(DATE(YEAR(E116)+(AA116+1),MONTH(E116),1),0)))))&lt;=X116,1,0),""))</f>
        <v/>
      </c>
      <c r="AC116" s="0" t="str">
        <f aca="false">IF(AB116="","",IFERROR(IF(CAL="هجري",(INDEX(UQ_START,Y116+12*(AB116))+MIN(Z116,INDEX(UQ_LEN,Y116+12*(AB116)))-1),DATE(YEAR(E116)+(AB116),MONTH(E116),MIN(DAY(E116),DAY(EOMONTH(DATE(YEAR(E116)+(AB116),MONTH(E116),1),0))))),""))</f>
        <v/>
      </c>
      <c r="AD116" s="0" t="str">
        <f aca="false">IF(AB116="","",IFERROR(IF(CAL="هجري",(INDEX(UQ_START,Y116+12*(AB116+1))+MIN(Z116,INDEX(UQ_LEN,Y116+12*(AB116+1)))-1),DATE(YEAR(E116)+(AB116+1),MONTH(E116),MIN(DAY(E116),DAY(EOMONTH(DATE(YEAR(E116)+(AB116+1),MONTH(E116),1),0))))),""))</f>
        <v/>
      </c>
      <c r="AE116" s="0" t="str">
        <f aca="false">IF(F116="","full",IFERROR(VLOOKUP(K116,L_ENDTAB,2,0),"full"))</f>
        <v>full</v>
      </c>
    </row>
    <row r="117" customFormat="false" ht="15" hidden="false" customHeight="false" outlineLevel="0" collapsed="false">
      <c r="A117" s="19" t="str">
        <f aca="false">IF(B117="","",ROW()-7)</f>
        <v/>
      </c>
      <c r="B117" s="6"/>
      <c r="C117" s="6"/>
      <c r="D117" s="6"/>
      <c r="E117" s="7"/>
      <c r="F117" s="7"/>
      <c r="G117" s="20"/>
      <c r="H117" s="20"/>
      <c r="I117" s="20"/>
      <c r="J117" s="6"/>
      <c r="K117" s="6"/>
      <c r="L117" s="21"/>
      <c r="M117" s="21"/>
      <c r="N117" s="15" t="str">
        <f aca="false">IF(B117="","",IF(F117="","على رأس العمل","انتهت خدمته"))</f>
        <v/>
      </c>
      <c r="O117" s="26" t="str">
        <f aca="false">IF(B117="","",N(G117)+N(H117)+N(I117))</f>
        <v/>
      </c>
      <c r="P117" s="27" t="str">
        <f aca="false">IF(B117="","",IF(F117="",AS_OF,F117))</f>
        <v/>
      </c>
      <c r="Q117" s="28" t="str">
        <f aca="false">IF(OR(AC117="",AD117=""),"",AB117+(X117-AC117)/(AD117-AC117))</f>
        <v/>
      </c>
      <c r="R117" s="26" t="str">
        <f aca="false">IF(Q117="","",O117/2*MIN(Q117,5)+O117*MAX(Q117-5,0))</f>
        <v/>
      </c>
      <c r="S117" s="26" t="str">
        <f aca="false">IF(Q117="","",IF(J117="لبعض الوقت","خارج النطاق",IF(J117="عمل مرن",0,R117)))</f>
        <v/>
      </c>
      <c r="T117" s="26" t="str">
        <f aca="false">IF(Q117="","",IF(J117="لبعض الوقت","خارج النطاق",IF(J117="عمل مرن",0,R117*IF(Q117&lt;2,0,IF(Q117&lt;=5,1/3,IF(Q117&lt;10,2/3,1))))))</f>
        <v/>
      </c>
      <c r="U117" s="26" t="str">
        <f aca="false">IF(F117="","",IF(Q117="","",IF(J117="لبعض الوقت","خارج النطاق",IF(J117="عمل مرن",0,R117*IF(AE117="none",0,IF(AE117="resign",IF(Q117&lt;2,0,IF(Q117&lt;=5,1/3,IF(Q117&lt;10,2/3,1))),1))))))</f>
        <v/>
      </c>
      <c r="V117" s="26" t="n">
        <f aca="false">IF(OR(OR(E117="",P117="",N(O117)&lt;=0),N(M117)&lt;=0),0,IF(J117="عمل مرن",0,N(M117)*O117/30))</f>
        <v>0</v>
      </c>
      <c r="W117" s="29" t="str">
        <f aca="false">IF(Q117="","",IF(F117="",N(S117),N(U117))+V117)</f>
        <v/>
      </c>
      <c r="X117" s="0" t="str">
        <f aca="false">IF(OR(E117="",P117="",N(O117)&lt;=0),"",P117+1-N(L117))</f>
        <v/>
      </c>
      <c r="Y117" s="0" t="str">
        <f aca="false">IF(OR(E117="",P117="",N(O117)&lt;=0),"",IFERROR(MATCH(E117,UQ_START,1),""))</f>
        <v/>
      </c>
      <c r="Z117" s="0" t="str">
        <f aca="false">IF(Y117="","",E117-INDEX(UQ_START,Y117)+1)</f>
        <v/>
      </c>
      <c r="AA117" s="0" t="str">
        <f aca="false">IF(AND(X117&lt;&gt;"",X117&gt;E117,OR(CAL="ميلادي",Y117&lt;&gt;"")),INT((X117-E117)/IF(CAL="هجري",355,366)),"")</f>
        <v/>
      </c>
      <c r="AB117" s="0" t="str">
        <f aca="false">IF(AA117="","",IFERROR(AA117+IF(IF(CAL="هجري",(INDEX(UQ_START,Y117+12*(AA117+1))+MIN(Z117,INDEX(UQ_LEN,Y117+12*(AA117+1)))-1),DATE(YEAR(E117)+(AA117+1),MONTH(E117),MIN(DAY(E117),DAY(EOMONTH(DATE(YEAR(E117)+(AA117+1),MONTH(E117),1),0)))))&lt;=X117,1,0),""))</f>
        <v/>
      </c>
      <c r="AC117" s="0" t="str">
        <f aca="false">IF(AB117="","",IFERROR(IF(CAL="هجري",(INDEX(UQ_START,Y117+12*(AB117))+MIN(Z117,INDEX(UQ_LEN,Y117+12*(AB117)))-1),DATE(YEAR(E117)+(AB117),MONTH(E117),MIN(DAY(E117),DAY(EOMONTH(DATE(YEAR(E117)+(AB117),MONTH(E117),1),0))))),""))</f>
        <v/>
      </c>
      <c r="AD117" s="0" t="str">
        <f aca="false">IF(AB117="","",IFERROR(IF(CAL="هجري",(INDEX(UQ_START,Y117+12*(AB117+1))+MIN(Z117,INDEX(UQ_LEN,Y117+12*(AB117+1)))-1),DATE(YEAR(E117)+(AB117+1),MONTH(E117),MIN(DAY(E117),DAY(EOMONTH(DATE(YEAR(E117)+(AB117+1),MONTH(E117),1),0))))),""))</f>
        <v/>
      </c>
      <c r="AE117" s="0" t="str">
        <f aca="false">IF(F117="","full",IFERROR(VLOOKUP(K117,L_ENDTAB,2,0),"full"))</f>
        <v>full</v>
      </c>
    </row>
    <row r="118" customFormat="false" ht="15" hidden="false" customHeight="false" outlineLevel="0" collapsed="false">
      <c r="A118" s="19" t="str">
        <f aca="false">IF(B118="","",ROW()-7)</f>
        <v/>
      </c>
      <c r="B118" s="6"/>
      <c r="C118" s="6"/>
      <c r="D118" s="6"/>
      <c r="E118" s="7"/>
      <c r="F118" s="7"/>
      <c r="G118" s="20"/>
      <c r="H118" s="20"/>
      <c r="I118" s="20"/>
      <c r="J118" s="6"/>
      <c r="K118" s="6"/>
      <c r="L118" s="21"/>
      <c r="M118" s="21"/>
      <c r="N118" s="15" t="str">
        <f aca="false">IF(B118="","",IF(F118="","على رأس العمل","انتهت خدمته"))</f>
        <v/>
      </c>
      <c r="O118" s="16" t="str">
        <f aca="false">IF(B118="","",N(G118)+N(H118)+N(I118))</f>
        <v/>
      </c>
      <c r="P118" s="22" t="str">
        <f aca="false">IF(B118="","",IF(F118="",AS_OF,F118))</f>
        <v/>
      </c>
      <c r="Q118" s="23" t="str">
        <f aca="false">IF(OR(AC118="",AD118=""),"",AB118+(X118-AC118)/(AD118-AC118))</f>
        <v/>
      </c>
      <c r="R118" s="16" t="str">
        <f aca="false">IF(Q118="","",O118/2*MIN(Q118,5)+O118*MAX(Q118-5,0))</f>
        <v/>
      </c>
      <c r="S118" s="16" t="str">
        <f aca="false">IF(Q118="","",IF(J118="لبعض الوقت","خارج النطاق",IF(J118="عمل مرن",0,R118)))</f>
        <v/>
      </c>
      <c r="T118" s="16" t="str">
        <f aca="false">IF(Q118="","",IF(J118="لبعض الوقت","خارج النطاق",IF(J118="عمل مرن",0,R118*IF(Q118&lt;2,0,IF(Q118&lt;=5,1/3,IF(Q118&lt;10,2/3,1))))))</f>
        <v/>
      </c>
      <c r="U118" s="16" t="str">
        <f aca="false">IF(F118="","",IF(Q118="","",IF(J118="لبعض الوقت","خارج النطاق",IF(J118="عمل مرن",0,R118*IF(AE118="none",0,IF(AE118="resign",IF(Q118&lt;2,0,IF(Q118&lt;=5,1/3,IF(Q118&lt;10,2/3,1))),1))))))</f>
        <v/>
      </c>
      <c r="V118" s="16" t="n">
        <f aca="false">IF(OR(OR(E118="",P118="",N(O118)&lt;=0),N(M118)&lt;=0),0,IF(J118="عمل مرن",0,N(M118)*O118/30))</f>
        <v>0</v>
      </c>
      <c r="W118" s="13" t="str">
        <f aca="false">IF(Q118="","",IF(F118="",N(S118),N(U118))+V118)</f>
        <v/>
      </c>
      <c r="X118" s="0" t="str">
        <f aca="false">IF(OR(E118="",P118="",N(O118)&lt;=0),"",P118+1-N(L118))</f>
        <v/>
      </c>
      <c r="Y118" s="0" t="str">
        <f aca="false">IF(OR(E118="",P118="",N(O118)&lt;=0),"",IFERROR(MATCH(E118,UQ_START,1),""))</f>
        <v/>
      </c>
      <c r="Z118" s="0" t="str">
        <f aca="false">IF(Y118="","",E118-INDEX(UQ_START,Y118)+1)</f>
        <v/>
      </c>
      <c r="AA118" s="0" t="str">
        <f aca="false">IF(AND(X118&lt;&gt;"",X118&gt;E118,OR(CAL="ميلادي",Y118&lt;&gt;"")),INT((X118-E118)/IF(CAL="هجري",355,366)),"")</f>
        <v/>
      </c>
      <c r="AB118" s="0" t="str">
        <f aca="false">IF(AA118="","",IFERROR(AA118+IF(IF(CAL="هجري",(INDEX(UQ_START,Y118+12*(AA118+1))+MIN(Z118,INDEX(UQ_LEN,Y118+12*(AA118+1)))-1),DATE(YEAR(E118)+(AA118+1),MONTH(E118),MIN(DAY(E118),DAY(EOMONTH(DATE(YEAR(E118)+(AA118+1),MONTH(E118),1),0)))))&lt;=X118,1,0),""))</f>
        <v/>
      </c>
      <c r="AC118" s="0" t="str">
        <f aca="false">IF(AB118="","",IFERROR(IF(CAL="هجري",(INDEX(UQ_START,Y118+12*(AB118))+MIN(Z118,INDEX(UQ_LEN,Y118+12*(AB118)))-1),DATE(YEAR(E118)+(AB118),MONTH(E118),MIN(DAY(E118),DAY(EOMONTH(DATE(YEAR(E118)+(AB118),MONTH(E118),1),0))))),""))</f>
        <v/>
      </c>
      <c r="AD118" s="0" t="str">
        <f aca="false">IF(AB118="","",IFERROR(IF(CAL="هجري",(INDEX(UQ_START,Y118+12*(AB118+1))+MIN(Z118,INDEX(UQ_LEN,Y118+12*(AB118+1)))-1),DATE(YEAR(E118)+(AB118+1),MONTH(E118),MIN(DAY(E118),DAY(EOMONTH(DATE(YEAR(E118)+(AB118+1),MONTH(E118),1),0))))),""))</f>
        <v/>
      </c>
      <c r="AE118" s="0" t="str">
        <f aca="false">IF(F118="","full",IFERROR(VLOOKUP(K118,L_ENDTAB,2,0),"full"))</f>
        <v>full</v>
      </c>
    </row>
    <row r="119" customFormat="false" ht="15" hidden="false" customHeight="false" outlineLevel="0" collapsed="false">
      <c r="A119" s="19" t="str">
        <f aca="false">IF(B119="","",ROW()-7)</f>
        <v/>
      </c>
      <c r="B119" s="6"/>
      <c r="C119" s="6"/>
      <c r="D119" s="6"/>
      <c r="E119" s="7"/>
      <c r="F119" s="7"/>
      <c r="G119" s="20"/>
      <c r="H119" s="20"/>
      <c r="I119" s="20"/>
      <c r="J119" s="6"/>
      <c r="K119" s="6"/>
      <c r="L119" s="21"/>
      <c r="M119" s="21"/>
      <c r="N119" s="15" t="str">
        <f aca="false">IF(B119="","",IF(F119="","على رأس العمل","انتهت خدمته"))</f>
        <v/>
      </c>
      <c r="O119" s="26" t="str">
        <f aca="false">IF(B119="","",N(G119)+N(H119)+N(I119))</f>
        <v/>
      </c>
      <c r="P119" s="27" t="str">
        <f aca="false">IF(B119="","",IF(F119="",AS_OF,F119))</f>
        <v/>
      </c>
      <c r="Q119" s="28" t="str">
        <f aca="false">IF(OR(AC119="",AD119=""),"",AB119+(X119-AC119)/(AD119-AC119))</f>
        <v/>
      </c>
      <c r="R119" s="26" t="str">
        <f aca="false">IF(Q119="","",O119/2*MIN(Q119,5)+O119*MAX(Q119-5,0))</f>
        <v/>
      </c>
      <c r="S119" s="26" t="str">
        <f aca="false">IF(Q119="","",IF(J119="لبعض الوقت","خارج النطاق",IF(J119="عمل مرن",0,R119)))</f>
        <v/>
      </c>
      <c r="T119" s="26" t="str">
        <f aca="false">IF(Q119="","",IF(J119="لبعض الوقت","خارج النطاق",IF(J119="عمل مرن",0,R119*IF(Q119&lt;2,0,IF(Q119&lt;=5,1/3,IF(Q119&lt;10,2/3,1))))))</f>
        <v/>
      </c>
      <c r="U119" s="26" t="str">
        <f aca="false">IF(F119="","",IF(Q119="","",IF(J119="لبعض الوقت","خارج النطاق",IF(J119="عمل مرن",0,R119*IF(AE119="none",0,IF(AE119="resign",IF(Q119&lt;2,0,IF(Q119&lt;=5,1/3,IF(Q119&lt;10,2/3,1))),1))))))</f>
        <v/>
      </c>
      <c r="V119" s="26" t="n">
        <f aca="false">IF(OR(OR(E119="",P119="",N(O119)&lt;=0),N(M119)&lt;=0),0,IF(J119="عمل مرن",0,N(M119)*O119/30))</f>
        <v>0</v>
      </c>
      <c r="W119" s="29" t="str">
        <f aca="false">IF(Q119="","",IF(F119="",N(S119),N(U119))+V119)</f>
        <v/>
      </c>
      <c r="X119" s="0" t="str">
        <f aca="false">IF(OR(E119="",P119="",N(O119)&lt;=0),"",P119+1-N(L119))</f>
        <v/>
      </c>
      <c r="Y119" s="0" t="str">
        <f aca="false">IF(OR(E119="",P119="",N(O119)&lt;=0),"",IFERROR(MATCH(E119,UQ_START,1),""))</f>
        <v/>
      </c>
      <c r="Z119" s="0" t="str">
        <f aca="false">IF(Y119="","",E119-INDEX(UQ_START,Y119)+1)</f>
        <v/>
      </c>
      <c r="AA119" s="0" t="str">
        <f aca="false">IF(AND(X119&lt;&gt;"",X119&gt;E119,OR(CAL="ميلادي",Y119&lt;&gt;"")),INT((X119-E119)/IF(CAL="هجري",355,366)),"")</f>
        <v/>
      </c>
      <c r="AB119" s="0" t="str">
        <f aca="false">IF(AA119="","",IFERROR(AA119+IF(IF(CAL="هجري",(INDEX(UQ_START,Y119+12*(AA119+1))+MIN(Z119,INDEX(UQ_LEN,Y119+12*(AA119+1)))-1),DATE(YEAR(E119)+(AA119+1),MONTH(E119),MIN(DAY(E119),DAY(EOMONTH(DATE(YEAR(E119)+(AA119+1),MONTH(E119),1),0)))))&lt;=X119,1,0),""))</f>
        <v/>
      </c>
      <c r="AC119" s="0" t="str">
        <f aca="false">IF(AB119="","",IFERROR(IF(CAL="هجري",(INDEX(UQ_START,Y119+12*(AB119))+MIN(Z119,INDEX(UQ_LEN,Y119+12*(AB119)))-1),DATE(YEAR(E119)+(AB119),MONTH(E119),MIN(DAY(E119),DAY(EOMONTH(DATE(YEAR(E119)+(AB119),MONTH(E119),1),0))))),""))</f>
        <v/>
      </c>
      <c r="AD119" s="0" t="str">
        <f aca="false">IF(AB119="","",IFERROR(IF(CAL="هجري",(INDEX(UQ_START,Y119+12*(AB119+1))+MIN(Z119,INDEX(UQ_LEN,Y119+12*(AB119+1)))-1),DATE(YEAR(E119)+(AB119+1),MONTH(E119),MIN(DAY(E119),DAY(EOMONTH(DATE(YEAR(E119)+(AB119+1),MONTH(E119),1),0))))),""))</f>
        <v/>
      </c>
      <c r="AE119" s="0" t="str">
        <f aca="false">IF(F119="","full",IFERROR(VLOOKUP(K119,L_ENDTAB,2,0),"full"))</f>
        <v>full</v>
      </c>
    </row>
    <row r="120" customFormat="false" ht="15" hidden="false" customHeight="false" outlineLevel="0" collapsed="false">
      <c r="A120" s="19" t="str">
        <f aca="false">IF(B120="","",ROW()-7)</f>
        <v/>
      </c>
      <c r="B120" s="6"/>
      <c r="C120" s="6"/>
      <c r="D120" s="6"/>
      <c r="E120" s="7"/>
      <c r="F120" s="7"/>
      <c r="G120" s="20"/>
      <c r="H120" s="20"/>
      <c r="I120" s="20"/>
      <c r="J120" s="6"/>
      <c r="K120" s="6"/>
      <c r="L120" s="21"/>
      <c r="M120" s="21"/>
      <c r="N120" s="15" t="str">
        <f aca="false">IF(B120="","",IF(F120="","على رأس العمل","انتهت خدمته"))</f>
        <v/>
      </c>
      <c r="O120" s="16" t="str">
        <f aca="false">IF(B120="","",N(G120)+N(H120)+N(I120))</f>
        <v/>
      </c>
      <c r="P120" s="22" t="str">
        <f aca="false">IF(B120="","",IF(F120="",AS_OF,F120))</f>
        <v/>
      </c>
      <c r="Q120" s="23" t="str">
        <f aca="false">IF(OR(AC120="",AD120=""),"",AB120+(X120-AC120)/(AD120-AC120))</f>
        <v/>
      </c>
      <c r="R120" s="16" t="str">
        <f aca="false">IF(Q120="","",O120/2*MIN(Q120,5)+O120*MAX(Q120-5,0))</f>
        <v/>
      </c>
      <c r="S120" s="16" t="str">
        <f aca="false">IF(Q120="","",IF(J120="لبعض الوقت","خارج النطاق",IF(J120="عمل مرن",0,R120)))</f>
        <v/>
      </c>
      <c r="T120" s="16" t="str">
        <f aca="false">IF(Q120="","",IF(J120="لبعض الوقت","خارج النطاق",IF(J120="عمل مرن",0,R120*IF(Q120&lt;2,0,IF(Q120&lt;=5,1/3,IF(Q120&lt;10,2/3,1))))))</f>
        <v/>
      </c>
      <c r="U120" s="16" t="str">
        <f aca="false">IF(F120="","",IF(Q120="","",IF(J120="لبعض الوقت","خارج النطاق",IF(J120="عمل مرن",0,R120*IF(AE120="none",0,IF(AE120="resign",IF(Q120&lt;2,0,IF(Q120&lt;=5,1/3,IF(Q120&lt;10,2/3,1))),1))))))</f>
        <v/>
      </c>
      <c r="V120" s="16" t="n">
        <f aca="false">IF(OR(OR(E120="",P120="",N(O120)&lt;=0),N(M120)&lt;=0),0,IF(J120="عمل مرن",0,N(M120)*O120/30))</f>
        <v>0</v>
      </c>
      <c r="W120" s="13" t="str">
        <f aca="false">IF(Q120="","",IF(F120="",N(S120),N(U120))+V120)</f>
        <v/>
      </c>
      <c r="X120" s="0" t="str">
        <f aca="false">IF(OR(E120="",P120="",N(O120)&lt;=0),"",P120+1-N(L120))</f>
        <v/>
      </c>
      <c r="Y120" s="0" t="str">
        <f aca="false">IF(OR(E120="",P120="",N(O120)&lt;=0),"",IFERROR(MATCH(E120,UQ_START,1),""))</f>
        <v/>
      </c>
      <c r="Z120" s="0" t="str">
        <f aca="false">IF(Y120="","",E120-INDEX(UQ_START,Y120)+1)</f>
        <v/>
      </c>
      <c r="AA120" s="0" t="str">
        <f aca="false">IF(AND(X120&lt;&gt;"",X120&gt;E120,OR(CAL="ميلادي",Y120&lt;&gt;"")),INT((X120-E120)/IF(CAL="هجري",355,366)),"")</f>
        <v/>
      </c>
      <c r="AB120" s="0" t="str">
        <f aca="false">IF(AA120="","",IFERROR(AA120+IF(IF(CAL="هجري",(INDEX(UQ_START,Y120+12*(AA120+1))+MIN(Z120,INDEX(UQ_LEN,Y120+12*(AA120+1)))-1),DATE(YEAR(E120)+(AA120+1),MONTH(E120),MIN(DAY(E120),DAY(EOMONTH(DATE(YEAR(E120)+(AA120+1),MONTH(E120),1),0)))))&lt;=X120,1,0),""))</f>
        <v/>
      </c>
      <c r="AC120" s="0" t="str">
        <f aca="false">IF(AB120="","",IFERROR(IF(CAL="هجري",(INDEX(UQ_START,Y120+12*(AB120))+MIN(Z120,INDEX(UQ_LEN,Y120+12*(AB120)))-1),DATE(YEAR(E120)+(AB120),MONTH(E120),MIN(DAY(E120),DAY(EOMONTH(DATE(YEAR(E120)+(AB120),MONTH(E120),1),0))))),""))</f>
        <v/>
      </c>
      <c r="AD120" s="0" t="str">
        <f aca="false">IF(AB120="","",IFERROR(IF(CAL="هجري",(INDEX(UQ_START,Y120+12*(AB120+1))+MIN(Z120,INDEX(UQ_LEN,Y120+12*(AB120+1)))-1),DATE(YEAR(E120)+(AB120+1),MONTH(E120),MIN(DAY(E120),DAY(EOMONTH(DATE(YEAR(E120)+(AB120+1),MONTH(E120),1),0))))),""))</f>
        <v/>
      </c>
      <c r="AE120" s="0" t="str">
        <f aca="false">IF(F120="","full",IFERROR(VLOOKUP(K120,L_ENDTAB,2,0),"full"))</f>
        <v>full</v>
      </c>
    </row>
    <row r="121" customFormat="false" ht="15" hidden="false" customHeight="false" outlineLevel="0" collapsed="false">
      <c r="A121" s="19" t="str">
        <f aca="false">IF(B121="","",ROW()-7)</f>
        <v/>
      </c>
      <c r="B121" s="6"/>
      <c r="C121" s="6"/>
      <c r="D121" s="6"/>
      <c r="E121" s="7"/>
      <c r="F121" s="7"/>
      <c r="G121" s="20"/>
      <c r="H121" s="20"/>
      <c r="I121" s="20"/>
      <c r="J121" s="6"/>
      <c r="K121" s="6"/>
      <c r="L121" s="21"/>
      <c r="M121" s="21"/>
      <c r="N121" s="15" t="str">
        <f aca="false">IF(B121="","",IF(F121="","على رأس العمل","انتهت خدمته"))</f>
        <v/>
      </c>
      <c r="O121" s="26" t="str">
        <f aca="false">IF(B121="","",N(G121)+N(H121)+N(I121))</f>
        <v/>
      </c>
      <c r="P121" s="27" t="str">
        <f aca="false">IF(B121="","",IF(F121="",AS_OF,F121))</f>
        <v/>
      </c>
      <c r="Q121" s="28" t="str">
        <f aca="false">IF(OR(AC121="",AD121=""),"",AB121+(X121-AC121)/(AD121-AC121))</f>
        <v/>
      </c>
      <c r="R121" s="26" t="str">
        <f aca="false">IF(Q121="","",O121/2*MIN(Q121,5)+O121*MAX(Q121-5,0))</f>
        <v/>
      </c>
      <c r="S121" s="26" t="str">
        <f aca="false">IF(Q121="","",IF(J121="لبعض الوقت","خارج النطاق",IF(J121="عمل مرن",0,R121)))</f>
        <v/>
      </c>
      <c r="T121" s="26" t="str">
        <f aca="false">IF(Q121="","",IF(J121="لبعض الوقت","خارج النطاق",IF(J121="عمل مرن",0,R121*IF(Q121&lt;2,0,IF(Q121&lt;=5,1/3,IF(Q121&lt;10,2/3,1))))))</f>
        <v/>
      </c>
      <c r="U121" s="26" t="str">
        <f aca="false">IF(F121="","",IF(Q121="","",IF(J121="لبعض الوقت","خارج النطاق",IF(J121="عمل مرن",0,R121*IF(AE121="none",0,IF(AE121="resign",IF(Q121&lt;2,0,IF(Q121&lt;=5,1/3,IF(Q121&lt;10,2/3,1))),1))))))</f>
        <v/>
      </c>
      <c r="V121" s="26" t="n">
        <f aca="false">IF(OR(OR(E121="",P121="",N(O121)&lt;=0),N(M121)&lt;=0),0,IF(J121="عمل مرن",0,N(M121)*O121/30))</f>
        <v>0</v>
      </c>
      <c r="W121" s="29" t="str">
        <f aca="false">IF(Q121="","",IF(F121="",N(S121),N(U121))+V121)</f>
        <v/>
      </c>
      <c r="X121" s="0" t="str">
        <f aca="false">IF(OR(E121="",P121="",N(O121)&lt;=0),"",P121+1-N(L121))</f>
        <v/>
      </c>
      <c r="Y121" s="0" t="str">
        <f aca="false">IF(OR(E121="",P121="",N(O121)&lt;=0),"",IFERROR(MATCH(E121,UQ_START,1),""))</f>
        <v/>
      </c>
      <c r="Z121" s="0" t="str">
        <f aca="false">IF(Y121="","",E121-INDEX(UQ_START,Y121)+1)</f>
        <v/>
      </c>
      <c r="AA121" s="0" t="str">
        <f aca="false">IF(AND(X121&lt;&gt;"",X121&gt;E121,OR(CAL="ميلادي",Y121&lt;&gt;"")),INT((X121-E121)/IF(CAL="هجري",355,366)),"")</f>
        <v/>
      </c>
      <c r="AB121" s="0" t="str">
        <f aca="false">IF(AA121="","",IFERROR(AA121+IF(IF(CAL="هجري",(INDEX(UQ_START,Y121+12*(AA121+1))+MIN(Z121,INDEX(UQ_LEN,Y121+12*(AA121+1)))-1),DATE(YEAR(E121)+(AA121+1),MONTH(E121),MIN(DAY(E121),DAY(EOMONTH(DATE(YEAR(E121)+(AA121+1),MONTH(E121),1),0)))))&lt;=X121,1,0),""))</f>
        <v/>
      </c>
      <c r="AC121" s="0" t="str">
        <f aca="false">IF(AB121="","",IFERROR(IF(CAL="هجري",(INDEX(UQ_START,Y121+12*(AB121))+MIN(Z121,INDEX(UQ_LEN,Y121+12*(AB121)))-1),DATE(YEAR(E121)+(AB121),MONTH(E121),MIN(DAY(E121),DAY(EOMONTH(DATE(YEAR(E121)+(AB121),MONTH(E121),1),0))))),""))</f>
        <v/>
      </c>
      <c r="AD121" s="0" t="str">
        <f aca="false">IF(AB121="","",IFERROR(IF(CAL="هجري",(INDEX(UQ_START,Y121+12*(AB121+1))+MIN(Z121,INDEX(UQ_LEN,Y121+12*(AB121+1)))-1),DATE(YEAR(E121)+(AB121+1),MONTH(E121),MIN(DAY(E121),DAY(EOMONTH(DATE(YEAR(E121)+(AB121+1),MONTH(E121),1),0))))),""))</f>
        <v/>
      </c>
      <c r="AE121" s="0" t="str">
        <f aca="false">IF(F121="","full",IFERROR(VLOOKUP(K121,L_ENDTAB,2,0),"full"))</f>
        <v>full</v>
      </c>
    </row>
    <row r="122" customFormat="false" ht="15" hidden="false" customHeight="false" outlineLevel="0" collapsed="false">
      <c r="A122" s="19" t="str">
        <f aca="false">IF(B122="","",ROW()-7)</f>
        <v/>
      </c>
      <c r="B122" s="6"/>
      <c r="C122" s="6"/>
      <c r="D122" s="6"/>
      <c r="E122" s="7"/>
      <c r="F122" s="7"/>
      <c r="G122" s="20"/>
      <c r="H122" s="20"/>
      <c r="I122" s="20"/>
      <c r="J122" s="6"/>
      <c r="K122" s="6"/>
      <c r="L122" s="21"/>
      <c r="M122" s="21"/>
      <c r="N122" s="15" t="str">
        <f aca="false">IF(B122="","",IF(F122="","على رأس العمل","انتهت خدمته"))</f>
        <v/>
      </c>
      <c r="O122" s="16" t="str">
        <f aca="false">IF(B122="","",N(G122)+N(H122)+N(I122))</f>
        <v/>
      </c>
      <c r="P122" s="22" t="str">
        <f aca="false">IF(B122="","",IF(F122="",AS_OF,F122))</f>
        <v/>
      </c>
      <c r="Q122" s="23" t="str">
        <f aca="false">IF(OR(AC122="",AD122=""),"",AB122+(X122-AC122)/(AD122-AC122))</f>
        <v/>
      </c>
      <c r="R122" s="16" t="str">
        <f aca="false">IF(Q122="","",O122/2*MIN(Q122,5)+O122*MAX(Q122-5,0))</f>
        <v/>
      </c>
      <c r="S122" s="16" t="str">
        <f aca="false">IF(Q122="","",IF(J122="لبعض الوقت","خارج النطاق",IF(J122="عمل مرن",0,R122)))</f>
        <v/>
      </c>
      <c r="T122" s="16" t="str">
        <f aca="false">IF(Q122="","",IF(J122="لبعض الوقت","خارج النطاق",IF(J122="عمل مرن",0,R122*IF(Q122&lt;2,0,IF(Q122&lt;=5,1/3,IF(Q122&lt;10,2/3,1))))))</f>
        <v/>
      </c>
      <c r="U122" s="16" t="str">
        <f aca="false">IF(F122="","",IF(Q122="","",IF(J122="لبعض الوقت","خارج النطاق",IF(J122="عمل مرن",0,R122*IF(AE122="none",0,IF(AE122="resign",IF(Q122&lt;2,0,IF(Q122&lt;=5,1/3,IF(Q122&lt;10,2/3,1))),1))))))</f>
        <v/>
      </c>
      <c r="V122" s="16" t="n">
        <f aca="false">IF(OR(OR(E122="",P122="",N(O122)&lt;=0),N(M122)&lt;=0),0,IF(J122="عمل مرن",0,N(M122)*O122/30))</f>
        <v>0</v>
      </c>
      <c r="W122" s="13" t="str">
        <f aca="false">IF(Q122="","",IF(F122="",N(S122),N(U122))+V122)</f>
        <v/>
      </c>
      <c r="X122" s="0" t="str">
        <f aca="false">IF(OR(E122="",P122="",N(O122)&lt;=0),"",P122+1-N(L122))</f>
        <v/>
      </c>
      <c r="Y122" s="0" t="str">
        <f aca="false">IF(OR(E122="",P122="",N(O122)&lt;=0),"",IFERROR(MATCH(E122,UQ_START,1),""))</f>
        <v/>
      </c>
      <c r="Z122" s="0" t="str">
        <f aca="false">IF(Y122="","",E122-INDEX(UQ_START,Y122)+1)</f>
        <v/>
      </c>
      <c r="AA122" s="0" t="str">
        <f aca="false">IF(AND(X122&lt;&gt;"",X122&gt;E122,OR(CAL="ميلادي",Y122&lt;&gt;"")),INT((X122-E122)/IF(CAL="هجري",355,366)),"")</f>
        <v/>
      </c>
      <c r="AB122" s="0" t="str">
        <f aca="false">IF(AA122="","",IFERROR(AA122+IF(IF(CAL="هجري",(INDEX(UQ_START,Y122+12*(AA122+1))+MIN(Z122,INDEX(UQ_LEN,Y122+12*(AA122+1)))-1),DATE(YEAR(E122)+(AA122+1),MONTH(E122),MIN(DAY(E122),DAY(EOMONTH(DATE(YEAR(E122)+(AA122+1),MONTH(E122),1),0)))))&lt;=X122,1,0),""))</f>
        <v/>
      </c>
      <c r="AC122" s="0" t="str">
        <f aca="false">IF(AB122="","",IFERROR(IF(CAL="هجري",(INDEX(UQ_START,Y122+12*(AB122))+MIN(Z122,INDEX(UQ_LEN,Y122+12*(AB122)))-1),DATE(YEAR(E122)+(AB122),MONTH(E122),MIN(DAY(E122),DAY(EOMONTH(DATE(YEAR(E122)+(AB122),MONTH(E122),1),0))))),""))</f>
        <v/>
      </c>
      <c r="AD122" s="0" t="str">
        <f aca="false">IF(AB122="","",IFERROR(IF(CAL="هجري",(INDEX(UQ_START,Y122+12*(AB122+1))+MIN(Z122,INDEX(UQ_LEN,Y122+12*(AB122+1)))-1),DATE(YEAR(E122)+(AB122+1),MONTH(E122),MIN(DAY(E122),DAY(EOMONTH(DATE(YEAR(E122)+(AB122+1),MONTH(E122),1),0))))),""))</f>
        <v/>
      </c>
      <c r="AE122" s="0" t="str">
        <f aca="false">IF(F122="","full",IFERROR(VLOOKUP(K122,L_ENDTAB,2,0),"full"))</f>
        <v>full</v>
      </c>
    </row>
    <row r="123" customFormat="false" ht="15" hidden="false" customHeight="false" outlineLevel="0" collapsed="false">
      <c r="A123" s="19" t="str">
        <f aca="false">IF(B123="","",ROW()-7)</f>
        <v/>
      </c>
      <c r="B123" s="6"/>
      <c r="C123" s="6"/>
      <c r="D123" s="6"/>
      <c r="E123" s="7"/>
      <c r="F123" s="7"/>
      <c r="G123" s="20"/>
      <c r="H123" s="20"/>
      <c r="I123" s="20"/>
      <c r="J123" s="6"/>
      <c r="K123" s="6"/>
      <c r="L123" s="21"/>
      <c r="M123" s="21"/>
      <c r="N123" s="15" t="str">
        <f aca="false">IF(B123="","",IF(F123="","على رأس العمل","انتهت خدمته"))</f>
        <v/>
      </c>
      <c r="O123" s="26" t="str">
        <f aca="false">IF(B123="","",N(G123)+N(H123)+N(I123))</f>
        <v/>
      </c>
      <c r="P123" s="27" t="str">
        <f aca="false">IF(B123="","",IF(F123="",AS_OF,F123))</f>
        <v/>
      </c>
      <c r="Q123" s="28" t="str">
        <f aca="false">IF(OR(AC123="",AD123=""),"",AB123+(X123-AC123)/(AD123-AC123))</f>
        <v/>
      </c>
      <c r="R123" s="26" t="str">
        <f aca="false">IF(Q123="","",O123/2*MIN(Q123,5)+O123*MAX(Q123-5,0))</f>
        <v/>
      </c>
      <c r="S123" s="26" t="str">
        <f aca="false">IF(Q123="","",IF(J123="لبعض الوقت","خارج النطاق",IF(J123="عمل مرن",0,R123)))</f>
        <v/>
      </c>
      <c r="T123" s="26" t="str">
        <f aca="false">IF(Q123="","",IF(J123="لبعض الوقت","خارج النطاق",IF(J123="عمل مرن",0,R123*IF(Q123&lt;2,0,IF(Q123&lt;=5,1/3,IF(Q123&lt;10,2/3,1))))))</f>
        <v/>
      </c>
      <c r="U123" s="26" t="str">
        <f aca="false">IF(F123="","",IF(Q123="","",IF(J123="لبعض الوقت","خارج النطاق",IF(J123="عمل مرن",0,R123*IF(AE123="none",0,IF(AE123="resign",IF(Q123&lt;2,0,IF(Q123&lt;=5,1/3,IF(Q123&lt;10,2/3,1))),1))))))</f>
        <v/>
      </c>
      <c r="V123" s="26" t="n">
        <f aca="false">IF(OR(OR(E123="",P123="",N(O123)&lt;=0),N(M123)&lt;=0),0,IF(J123="عمل مرن",0,N(M123)*O123/30))</f>
        <v>0</v>
      </c>
      <c r="W123" s="29" t="str">
        <f aca="false">IF(Q123="","",IF(F123="",N(S123),N(U123))+V123)</f>
        <v/>
      </c>
      <c r="X123" s="0" t="str">
        <f aca="false">IF(OR(E123="",P123="",N(O123)&lt;=0),"",P123+1-N(L123))</f>
        <v/>
      </c>
      <c r="Y123" s="0" t="str">
        <f aca="false">IF(OR(E123="",P123="",N(O123)&lt;=0),"",IFERROR(MATCH(E123,UQ_START,1),""))</f>
        <v/>
      </c>
      <c r="Z123" s="0" t="str">
        <f aca="false">IF(Y123="","",E123-INDEX(UQ_START,Y123)+1)</f>
        <v/>
      </c>
      <c r="AA123" s="0" t="str">
        <f aca="false">IF(AND(X123&lt;&gt;"",X123&gt;E123,OR(CAL="ميلادي",Y123&lt;&gt;"")),INT((X123-E123)/IF(CAL="هجري",355,366)),"")</f>
        <v/>
      </c>
      <c r="AB123" s="0" t="str">
        <f aca="false">IF(AA123="","",IFERROR(AA123+IF(IF(CAL="هجري",(INDEX(UQ_START,Y123+12*(AA123+1))+MIN(Z123,INDEX(UQ_LEN,Y123+12*(AA123+1)))-1),DATE(YEAR(E123)+(AA123+1),MONTH(E123),MIN(DAY(E123),DAY(EOMONTH(DATE(YEAR(E123)+(AA123+1),MONTH(E123),1),0)))))&lt;=X123,1,0),""))</f>
        <v/>
      </c>
      <c r="AC123" s="0" t="str">
        <f aca="false">IF(AB123="","",IFERROR(IF(CAL="هجري",(INDEX(UQ_START,Y123+12*(AB123))+MIN(Z123,INDEX(UQ_LEN,Y123+12*(AB123)))-1),DATE(YEAR(E123)+(AB123),MONTH(E123),MIN(DAY(E123),DAY(EOMONTH(DATE(YEAR(E123)+(AB123),MONTH(E123),1),0))))),""))</f>
        <v/>
      </c>
      <c r="AD123" s="0" t="str">
        <f aca="false">IF(AB123="","",IFERROR(IF(CAL="هجري",(INDEX(UQ_START,Y123+12*(AB123+1))+MIN(Z123,INDEX(UQ_LEN,Y123+12*(AB123+1)))-1),DATE(YEAR(E123)+(AB123+1),MONTH(E123),MIN(DAY(E123),DAY(EOMONTH(DATE(YEAR(E123)+(AB123+1),MONTH(E123),1),0))))),""))</f>
        <v/>
      </c>
      <c r="AE123" s="0" t="str">
        <f aca="false">IF(F123="","full",IFERROR(VLOOKUP(K123,L_ENDTAB,2,0),"full"))</f>
        <v>full</v>
      </c>
    </row>
    <row r="124" customFormat="false" ht="15" hidden="false" customHeight="false" outlineLevel="0" collapsed="false">
      <c r="A124" s="19" t="str">
        <f aca="false">IF(B124="","",ROW()-7)</f>
        <v/>
      </c>
      <c r="B124" s="6"/>
      <c r="C124" s="6"/>
      <c r="D124" s="6"/>
      <c r="E124" s="7"/>
      <c r="F124" s="7"/>
      <c r="G124" s="20"/>
      <c r="H124" s="20"/>
      <c r="I124" s="20"/>
      <c r="J124" s="6"/>
      <c r="K124" s="6"/>
      <c r="L124" s="21"/>
      <c r="M124" s="21"/>
      <c r="N124" s="15" t="str">
        <f aca="false">IF(B124="","",IF(F124="","على رأس العمل","انتهت خدمته"))</f>
        <v/>
      </c>
      <c r="O124" s="16" t="str">
        <f aca="false">IF(B124="","",N(G124)+N(H124)+N(I124))</f>
        <v/>
      </c>
      <c r="P124" s="22" t="str">
        <f aca="false">IF(B124="","",IF(F124="",AS_OF,F124))</f>
        <v/>
      </c>
      <c r="Q124" s="23" t="str">
        <f aca="false">IF(OR(AC124="",AD124=""),"",AB124+(X124-AC124)/(AD124-AC124))</f>
        <v/>
      </c>
      <c r="R124" s="16" t="str">
        <f aca="false">IF(Q124="","",O124/2*MIN(Q124,5)+O124*MAX(Q124-5,0))</f>
        <v/>
      </c>
      <c r="S124" s="16" t="str">
        <f aca="false">IF(Q124="","",IF(J124="لبعض الوقت","خارج النطاق",IF(J124="عمل مرن",0,R124)))</f>
        <v/>
      </c>
      <c r="T124" s="16" t="str">
        <f aca="false">IF(Q124="","",IF(J124="لبعض الوقت","خارج النطاق",IF(J124="عمل مرن",0,R124*IF(Q124&lt;2,0,IF(Q124&lt;=5,1/3,IF(Q124&lt;10,2/3,1))))))</f>
        <v/>
      </c>
      <c r="U124" s="16" t="str">
        <f aca="false">IF(F124="","",IF(Q124="","",IF(J124="لبعض الوقت","خارج النطاق",IF(J124="عمل مرن",0,R124*IF(AE124="none",0,IF(AE124="resign",IF(Q124&lt;2,0,IF(Q124&lt;=5,1/3,IF(Q124&lt;10,2/3,1))),1))))))</f>
        <v/>
      </c>
      <c r="V124" s="16" t="n">
        <f aca="false">IF(OR(OR(E124="",P124="",N(O124)&lt;=0),N(M124)&lt;=0),0,IF(J124="عمل مرن",0,N(M124)*O124/30))</f>
        <v>0</v>
      </c>
      <c r="W124" s="13" t="str">
        <f aca="false">IF(Q124="","",IF(F124="",N(S124),N(U124))+V124)</f>
        <v/>
      </c>
      <c r="X124" s="0" t="str">
        <f aca="false">IF(OR(E124="",P124="",N(O124)&lt;=0),"",P124+1-N(L124))</f>
        <v/>
      </c>
      <c r="Y124" s="0" t="str">
        <f aca="false">IF(OR(E124="",P124="",N(O124)&lt;=0),"",IFERROR(MATCH(E124,UQ_START,1),""))</f>
        <v/>
      </c>
      <c r="Z124" s="0" t="str">
        <f aca="false">IF(Y124="","",E124-INDEX(UQ_START,Y124)+1)</f>
        <v/>
      </c>
      <c r="AA124" s="0" t="str">
        <f aca="false">IF(AND(X124&lt;&gt;"",X124&gt;E124,OR(CAL="ميلادي",Y124&lt;&gt;"")),INT((X124-E124)/IF(CAL="هجري",355,366)),"")</f>
        <v/>
      </c>
      <c r="AB124" s="0" t="str">
        <f aca="false">IF(AA124="","",IFERROR(AA124+IF(IF(CAL="هجري",(INDEX(UQ_START,Y124+12*(AA124+1))+MIN(Z124,INDEX(UQ_LEN,Y124+12*(AA124+1)))-1),DATE(YEAR(E124)+(AA124+1),MONTH(E124),MIN(DAY(E124),DAY(EOMONTH(DATE(YEAR(E124)+(AA124+1),MONTH(E124),1),0)))))&lt;=X124,1,0),""))</f>
        <v/>
      </c>
      <c r="AC124" s="0" t="str">
        <f aca="false">IF(AB124="","",IFERROR(IF(CAL="هجري",(INDEX(UQ_START,Y124+12*(AB124))+MIN(Z124,INDEX(UQ_LEN,Y124+12*(AB124)))-1),DATE(YEAR(E124)+(AB124),MONTH(E124),MIN(DAY(E124),DAY(EOMONTH(DATE(YEAR(E124)+(AB124),MONTH(E124),1),0))))),""))</f>
        <v/>
      </c>
      <c r="AD124" s="0" t="str">
        <f aca="false">IF(AB124="","",IFERROR(IF(CAL="هجري",(INDEX(UQ_START,Y124+12*(AB124+1))+MIN(Z124,INDEX(UQ_LEN,Y124+12*(AB124+1)))-1),DATE(YEAR(E124)+(AB124+1),MONTH(E124),MIN(DAY(E124),DAY(EOMONTH(DATE(YEAR(E124)+(AB124+1),MONTH(E124),1),0))))),""))</f>
        <v/>
      </c>
      <c r="AE124" s="0" t="str">
        <f aca="false">IF(F124="","full",IFERROR(VLOOKUP(K124,L_ENDTAB,2,0),"full"))</f>
        <v>full</v>
      </c>
    </row>
    <row r="125" customFormat="false" ht="15" hidden="false" customHeight="false" outlineLevel="0" collapsed="false">
      <c r="A125" s="19" t="str">
        <f aca="false">IF(B125="","",ROW()-7)</f>
        <v/>
      </c>
      <c r="B125" s="6"/>
      <c r="C125" s="6"/>
      <c r="D125" s="6"/>
      <c r="E125" s="7"/>
      <c r="F125" s="7"/>
      <c r="G125" s="20"/>
      <c r="H125" s="20"/>
      <c r="I125" s="20"/>
      <c r="J125" s="6"/>
      <c r="K125" s="6"/>
      <c r="L125" s="21"/>
      <c r="M125" s="21"/>
      <c r="N125" s="15" t="str">
        <f aca="false">IF(B125="","",IF(F125="","على رأس العمل","انتهت خدمته"))</f>
        <v/>
      </c>
      <c r="O125" s="26" t="str">
        <f aca="false">IF(B125="","",N(G125)+N(H125)+N(I125))</f>
        <v/>
      </c>
      <c r="P125" s="27" t="str">
        <f aca="false">IF(B125="","",IF(F125="",AS_OF,F125))</f>
        <v/>
      </c>
      <c r="Q125" s="28" t="str">
        <f aca="false">IF(OR(AC125="",AD125=""),"",AB125+(X125-AC125)/(AD125-AC125))</f>
        <v/>
      </c>
      <c r="R125" s="26" t="str">
        <f aca="false">IF(Q125="","",O125/2*MIN(Q125,5)+O125*MAX(Q125-5,0))</f>
        <v/>
      </c>
      <c r="S125" s="26" t="str">
        <f aca="false">IF(Q125="","",IF(J125="لبعض الوقت","خارج النطاق",IF(J125="عمل مرن",0,R125)))</f>
        <v/>
      </c>
      <c r="T125" s="26" t="str">
        <f aca="false">IF(Q125="","",IF(J125="لبعض الوقت","خارج النطاق",IF(J125="عمل مرن",0,R125*IF(Q125&lt;2,0,IF(Q125&lt;=5,1/3,IF(Q125&lt;10,2/3,1))))))</f>
        <v/>
      </c>
      <c r="U125" s="26" t="str">
        <f aca="false">IF(F125="","",IF(Q125="","",IF(J125="لبعض الوقت","خارج النطاق",IF(J125="عمل مرن",0,R125*IF(AE125="none",0,IF(AE125="resign",IF(Q125&lt;2,0,IF(Q125&lt;=5,1/3,IF(Q125&lt;10,2/3,1))),1))))))</f>
        <v/>
      </c>
      <c r="V125" s="26" t="n">
        <f aca="false">IF(OR(OR(E125="",P125="",N(O125)&lt;=0),N(M125)&lt;=0),0,IF(J125="عمل مرن",0,N(M125)*O125/30))</f>
        <v>0</v>
      </c>
      <c r="W125" s="29" t="str">
        <f aca="false">IF(Q125="","",IF(F125="",N(S125),N(U125))+V125)</f>
        <v/>
      </c>
      <c r="X125" s="0" t="str">
        <f aca="false">IF(OR(E125="",P125="",N(O125)&lt;=0),"",P125+1-N(L125))</f>
        <v/>
      </c>
      <c r="Y125" s="0" t="str">
        <f aca="false">IF(OR(E125="",P125="",N(O125)&lt;=0),"",IFERROR(MATCH(E125,UQ_START,1),""))</f>
        <v/>
      </c>
      <c r="Z125" s="0" t="str">
        <f aca="false">IF(Y125="","",E125-INDEX(UQ_START,Y125)+1)</f>
        <v/>
      </c>
      <c r="AA125" s="0" t="str">
        <f aca="false">IF(AND(X125&lt;&gt;"",X125&gt;E125,OR(CAL="ميلادي",Y125&lt;&gt;"")),INT((X125-E125)/IF(CAL="هجري",355,366)),"")</f>
        <v/>
      </c>
      <c r="AB125" s="0" t="str">
        <f aca="false">IF(AA125="","",IFERROR(AA125+IF(IF(CAL="هجري",(INDEX(UQ_START,Y125+12*(AA125+1))+MIN(Z125,INDEX(UQ_LEN,Y125+12*(AA125+1)))-1),DATE(YEAR(E125)+(AA125+1),MONTH(E125),MIN(DAY(E125),DAY(EOMONTH(DATE(YEAR(E125)+(AA125+1),MONTH(E125),1),0)))))&lt;=X125,1,0),""))</f>
        <v/>
      </c>
      <c r="AC125" s="0" t="str">
        <f aca="false">IF(AB125="","",IFERROR(IF(CAL="هجري",(INDEX(UQ_START,Y125+12*(AB125))+MIN(Z125,INDEX(UQ_LEN,Y125+12*(AB125)))-1),DATE(YEAR(E125)+(AB125),MONTH(E125),MIN(DAY(E125),DAY(EOMONTH(DATE(YEAR(E125)+(AB125),MONTH(E125),1),0))))),""))</f>
        <v/>
      </c>
      <c r="AD125" s="0" t="str">
        <f aca="false">IF(AB125="","",IFERROR(IF(CAL="هجري",(INDEX(UQ_START,Y125+12*(AB125+1))+MIN(Z125,INDEX(UQ_LEN,Y125+12*(AB125+1)))-1),DATE(YEAR(E125)+(AB125+1),MONTH(E125),MIN(DAY(E125),DAY(EOMONTH(DATE(YEAR(E125)+(AB125+1),MONTH(E125),1),0))))),""))</f>
        <v/>
      </c>
      <c r="AE125" s="0" t="str">
        <f aca="false">IF(F125="","full",IFERROR(VLOOKUP(K125,L_ENDTAB,2,0),"full"))</f>
        <v>full</v>
      </c>
    </row>
    <row r="126" customFormat="false" ht="15" hidden="false" customHeight="false" outlineLevel="0" collapsed="false">
      <c r="A126" s="19" t="str">
        <f aca="false">IF(B126="","",ROW()-7)</f>
        <v/>
      </c>
      <c r="B126" s="6"/>
      <c r="C126" s="6"/>
      <c r="D126" s="6"/>
      <c r="E126" s="7"/>
      <c r="F126" s="7"/>
      <c r="G126" s="20"/>
      <c r="H126" s="20"/>
      <c r="I126" s="20"/>
      <c r="J126" s="6"/>
      <c r="K126" s="6"/>
      <c r="L126" s="21"/>
      <c r="M126" s="21"/>
      <c r="N126" s="15" t="str">
        <f aca="false">IF(B126="","",IF(F126="","على رأس العمل","انتهت خدمته"))</f>
        <v/>
      </c>
      <c r="O126" s="16" t="str">
        <f aca="false">IF(B126="","",N(G126)+N(H126)+N(I126))</f>
        <v/>
      </c>
      <c r="P126" s="22" t="str">
        <f aca="false">IF(B126="","",IF(F126="",AS_OF,F126))</f>
        <v/>
      </c>
      <c r="Q126" s="23" t="str">
        <f aca="false">IF(OR(AC126="",AD126=""),"",AB126+(X126-AC126)/(AD126-AC126))</f>
        <v/>
      </c>
      <c r="R126" s="16" t="str">
        <f aca="false">IF(Q126="","",O126/2*MIN(Q126,5)+O126*MAX(Q126-5,0))</f>
        <v/>
      </c>
      <c r="S126" s="16" t="str">
        <f aca="false">IF(Q126="","",IF(J126="لبعض الوقت","خارج النطاق",IF(J126="عمل مرن",0,R126)))</f>
        <v/>
      </c>
      <c r="T126" s="16" t="str">
        <f aca="false">IF(Q126="","",IF(J126="لبعض الوقت","خارج النطاق",IF(J126="عمل مرن",0,R126*IF(Q126&lt;2,0,IF(Q126&lt;=5,1/3,IF(Q126&lt;10,2/3,1))))))</f>
        <v/>
      </c>
      <c r="U126" s="16" t="str">
        <f aca="false">IF(F126="","",IF(Q126="","",IF(J126="لبعض الوقت","خارج النطاق",IF(J126="عمل مرن",0,R126*IF(AE126="none",0,IF(AE126="resign",IF(Q126&lt;2,0,IF(Q126&lt;=5,1/3,IF(Q126&lt;10,2/3,1))),1))))))</f>
        <v/>
      </c>
      <c r="V126" s="16" t="n">
        <f aca="false">IF(OR(OR(E126="",P126="",N(O126)&lt;=0),N(M126)&lt;=0),0,IF(J126="عمل مرن",0,N(M126)*O126/30))</f>
        <v>0</v>
      </c>
      <c r="W126" s="13" t="str">
        <f aca="false">IF(Q126="","",IF(F126="",N(S126),N(U126))+V126)</f>
        <v/>
      </c>
      <c r="X126" s="0" t="str">
        <f aca="false">IF(OR(E126="",P126="",N(O126)&lt;=0),"",P126+1-N(L126))</f>
        <v/>
      </c>
      <c r="Y126" s="0" t="str">
        <f aca="false">IF(OR(E126="",P126="",N(O126)&lt;=0),"",IFERROR(MATCH(E126,UQ_START,1),""))</f>
        <v/>
      </c>
      <c r="Z126" s="0" t="str">
        <f aca="false">IF(Y126="","",E126-INDEX(UQ_START,Y126)+1)</f>
        <v/>
      </c>
      <c r="AA126" s="0" t="str">
        <f aca="false">IF(AND(X126&lt;&gt;"",X126&gt;E126,OR(CAL="ميلادي",Y126&lt;&gt;"")),INT((X126-E126)/IF(CAL="هجري",355,366)),"")</f>
        <v/>
      </c>
      <c r="AB126" s="0" t="str">
        <f aca="false">IF(AA126="","",IFERROR(AA126+IF(IF(CAL="هجري",(INDEX(UQ_START,Y126+12*(AA126+1))+MIN(Z126,INDEX(UQ_LEN,Y126+12*(AA126+1)))-1),DATE(YEAR(E126)+(AA126+1),MONTH(E126),MIN(DAY(E126),DAY(EOMONTH(DATE(YEAR(E126)+(AA126+1),MONTH(E126),1),0)))))&lt;=X126,1,0),""))</f>
        <v/>
      </c>
      <c r="AC126" s="0" t="str">
        <f aca="false">IF(AB126="","",IFERROR(IF(CAL="هجري",(INDEX(UQ_START,Y126+12*(AB126))+MIN(Z126,INDEX(UQ_LEN,Y126+12*(AB126)))-1),DATE(YEAR(E126)+(AB126),MONTH(E126),MIN(DAY(E126),DAY(EOMONTH(DATE(YEAR(E126)+(AB126),MONTH(E126),1),0))))),""))</f>
        <v/>
      </c>
      <c r="AD126" s="0" t="str">
        <f aca="false">IF(AB126="","",IFERROR(IF(CAL="هجري",(INDEX(UQ_START,Y126+12*(AB126+1))+MIN(Z126,INDEX(UQ_LEN,Y126+12*(AB126+1)))-1),DATE(YEAR(E126)+(AB126+1),MONTH(E126),MIN(DAY(E126),DAY(EOMONTH(DATE(YEAR(E126)+(AB126+1),MONTH(E126),1),0))))),""))</f>
        <v/>
      </c>
      <c r="AE126" s="0" t="str">
        <f aca="false">IF(F126="","full",IFERROR(VLOOKUP(K126,L_ENDTAB,2,0),"full"))</f>
        <v>full</v>
      </c>
    </row>
    <row r="127" customFormat="false" ht="15" hidden="false" customHeight="false" outlineLevel="0" collapsed="false">
      <c r="A127" s="19" t="str">
        <f aca="false">IF(B127="","",ROW()-7)</f>
        <v/>
      </c>
      <c r="B127" s="6"/>
      <c r="C127" s="6"/>
      <c r="D127" s="6"/>
      <c r="E127" s="7"/>
      <c r="F127" s="7"/>
      <c r="G127" s="20"/>
      <c r="H127" s="20"/>
      <c r="I127" s="20"/>
      <c r="J127" s="6"/>
      <c r="K127" s="6"/>
      <c r="L127" s="21"/>
      <c r="M127" s="21"/>
      <c r="N127" s="15" t="str">
        <f aca="false">IF(B127="","",IF(F127="","على رأس العمل","انتهت خدمته"))</f>
        <v/>
      </c>
      <c r="O127" s="26" t="str">
        <f aca="false">IF(B127="","",N(G127)+N(H127)+N(I127))</f>
        <v/>
      </c>
      <c r="P127" s="27" t="str">
        <f aca="false">IF(B127="","",IF(F127="",AS_OF,F127))</f>
        <v/>
      </c>
      <c r="Q127" s="28" t="str">
        <f aca="false">IF(OR(AC127="",AD127=""),"",AB127+(X127-AC127)/(AD127-AC127))</f>
        <v/>
      </c>
      <c r="R127" s="26" t="str">
        <f aca="false">IF(Q127="","",O127/2*MIN(Q127,5)+O127*MAX(Q127-5,0))</f>
        <v/>
      </c>
      <c r="S127" s="26" t="str">
        <f aca="false">IF(Q127="","",IF(J127="لبعض الوقت","خارج النطاق",IF(J127="عمل مرن",0,R127)))</f>
        <v/>
      </c>
      <c r="T127" s="26" t="str">
        <f aca="false">IF(Q127="","",IF(J127="لبعض الوقت","خارج النطاق",IF(J127="عمل مرن",0,R127*IF(Q127&lt;2,0,IF(Q127&lt;=5,1/3,IF(Q127&lt;10,2/3,1))))))</f>
        <v/>
      </c>
      <c r="U127" s="26" t="str">
        <f aca="false">IF(F127="","",IF(Q127="","",IF(J127="لبعض الوقت","خارج النطاق",IF(J127="عمل مرن",0,R127*IF(AE127="none",0,IF(AE127="resign",IF(Q127&lt;2,0,IF(Q127&lt;=5,1/3,IF(Q127&lt;10,2/3,1))),1))))))</f>
        <v/>
      </c>
      <c r="V127" s="26" t="n">
        <f aca="false">IF(OR(OR(E127="",P127="",N(O127)&lt;=0),N(M127)&lt;=0),0,IF(J127="عمل مرن",0,N(M127)*O127/30))</f>
        <v>0</v>
      </c>
      <c r="W127" s="29" t="str">
        <f aca="false">IF(Q127="","",IF(F127="",N(S127),N(U127))+V127)</f>
        <v/>
      </c>
      <c r="X127" s="0" t="str">
        <f aca="false">IF(OR(E127="",P127="",N(O127)&lt;=0),"",P127+1-N(L127))</f>
        <v/>
      </c>
      <c r="Y127" s="0" t="str">
        <f aca="false">IF(OR(E127="",P127="",N(O127)&lt;=0),"",IFERROR(MATCH(E127,UQ_START,1),""))</f>
        <v/>
      </c>
      <c r="Z127" s="0" t="str">
        <f aca="false">IF(Y127="","",E127-INDEX(UQ_START,Y127)+1)</f>
        <v/>
      </c>
      <c r="AA127" s="0" t="str">
        <f aca="false">IF(AND(X127&lt;&gt;"",X127&gt;E127,OR(CAL="ميلادي",Y127&lt;&gt;"")),INT((X127-E127)/IF(CAL="هجري",355,366)),"")</f>
        <v/>
      </c>
      <c r="AB127" s="0" t="str">
        <f aca="false">IF(AA127="","",IFERROR(AA127+IF(IF(CAL="هجري",(INDEX(UQ_START,Y127+12*(AA127+1))+MIN(Z127,INDEX(UQ_LEN,Y127+12*(AA127+1)))-1),DATE(YEAR(E127)+(AA127+1),MONTH(E127),MIN(DAY(E127),DAY(EOMONTH(DATE(YEAR(E127)+(AA127+1),MONTH(E127),1),0)))))&lt;=X127,1,0),""))</f>
        <v/>
      </c>
      <c r="AC127" s="0" t="str">
        <f aca="false">IF(AB127="","",IFERROR(IF(CAL="هجري",(INDEX(UQ_START,Y127+12*(AB127))+MIN(Z127,INDEX(UQ_LEN,Y127+12*(AB127)))-1),DATE(YEAR(E127)+(AB127),MONTH(E127),MIN(DAY(E127),DAY(EOMONTH(DATE(YEAR(E127)+(AB127),MONTH(E127),1),0))))),""))</f>
        <v/>
      </c>
      <c r="AD127" s="0" t="str">
        <f aca="false">IF(AB127="","",IFERROR(IF(CAL="هجري",(INDEX(UQ_START,Y127+12*(AB127+1))+MIN(Z127,INDEX(UQ_LEN,Y127+12*(AB127+1)))-1),DATE(YEAR(E127)+(AB127+1),MONTH(E127),MIN(DAY(E127),DAY(EOMONTH(DATE(YEAR(E127)+(AB127+1),MONTH(E127),1),0))))),""))</f>
        <v/>
      </c>
      <c r="AE127" s="0" t="str">
        <f aca="false">IF(F127="","full",IFERROR(VLOOKUP(K127,L_ENDTAB,2,0),"full"))</f>
        <v>full</v>
      </c>
    </row>
    <row r="128" customFormat="false" ht="15" hidden="false" customHeight="false" outlineLevel="0" collapsed="false">
      <c r="A128" s="19" t="str">
        <f aca="false">IF(B128="","",ROW()-7)</f>
        <v/>
      </c>
      <c r="B128" s="6"/>
      <c r="C128" s="6"/>
      <c r="D128" s="6"/>
      <c r="E128" s="7"/>
      <c r="F128" s="7"/>
      <c r="G128" s="20"/>
      <c r="H128" s="20"/>
      <c r="I128" s="20"/>
      <c r="J128" s="6"/>
      <c r="K128" s="6"/>
      <c r="L128" s="21"/>
      <c r="M128" s="21"/>
      <c r="N128" s="15" t="str">
        <f aca="false">IF(B128="","",IF(F128="","على رأس العمل","انتهت خدمته"))</f>
        <v/>
      </c>
      <c r="O128" s="16" t="str">
        <f aca="false">IF(B128="","",N(G128)+N(H128)+N(I128))</f>
        <v/>
      </c>
      <c r="P128" s="22" t="str">
        <f aca="false">IF(B128="","",IF(F128="",AS_OF,F128))</f>
        <v/>
      </c>
      <c r="Q128" s="23" t="str">
        <f aca="false">IF(OR(AC128="",AD128=""),"",AB128+(X128-AC128)/(AD128-AC128))</f>
        <v/>
      </c>
      <c r="R128" s="16" t="str">
        <f aca="false">IF(Q128="","",O128/2*MIN(Q128,5)+O128*MAX(Q128-5,0))</f>
        <v/>
      </c>
      <c r="S128" s="16" t="str">
        <f aca="false">IF(Q128="","",IF(J128="لبعض الوقت","خارج النطاق",IF(J128="عمل مرن",0,R128)))</f>
        <v/>
      </c>
      <c r="T128" s="16" t="str">
        <f aca="false">IF(Q128="","",IF(J128="لبعض الوقت","خارج النطاق",IF(J128="عمل مرن",0,R128*IF(Q128&lt;2,0,IF(Q128&lt;=5,1/3,IF(Q128&lt;10,2/3,1))))))</f>
        <v/>
      </c>
      <c r="U128" s="16" t="str">
        <f aca="false">IF(F128="","",IF(Q128="","",IF(J128="لبعض الوقت","خارج النطاق",IF(J128="عمل مرن",0,R128*IF(AE128="none",0,IF(AE128="resign",IF(Q128&lt;2,0,IF(Q128&lt;=5,1/3,IF(Q128&lt;10,2/3,1))),1))))))</f>
        <v/>
      </c>
      <c r="V128" s="16" t="n">
        <f aca="false">IF(OR(OR(E128="",P128="",N(O128)&lt;=0),N(M128)&lt;=0),0,IF(J128="عمل مرن",0,N(M128)*O128/30))</f>
        <v>0</v>
      </c>
      <c r="W128" s="13" t="str">
        <f aca="false">IF(Q128="","",IF(F128="",N(S128),N(U128))+V128)</f>
        <v/>
      </c>
      <c r="X128" s="0" t="str">
        <f aca="false">IF(OR(E128="",P128="",N(O128)&lt;=0),"",P128+1-N(L128))</f>
        <v/>
      </c>
      <c r="Y128" s="0" t="str">
        <f aca="false">IF(OR(E128="",P128="",N(O128)&lt;=0),"",IFERROR(MATCH(E128,UQ_START,1),""))</f>
        <v/>
      </c>
      <c r="Z128" s="0" t="str">
        <f aca="false">IF(Y128="","",E128-INDEX(UQ_START,Y128)+1)</f>
        <v/>
      </c>
      <c r="AA128" s="0" t="str">
        <f aca="false">IF(AND(X128&lt;&gt;"",X128&gt;E128,OR(CAL="ميلادي",Y128&lt;&gt;"")),INT((X128-E128)/IF(CAL="هجري",355,366)),"")</f>
        <v/>
      </c>
      <c r="AB128" s="0" t="str">
        <f aca="false">IF(AA128="","",IFERROR(AA128+IF(IF(CAL="هجري",(INDEX(UQ_START,Y128+12*(AA128+1))+MIN(Z128,INDEX(UQ_LEN,Y128+12*(AA128+1)))-1),DATE(YEAR(E128)+(AA128+1),MONTH(E128),MIN(DAY(E128),DAY(EOMONTH(DATE(YEAR(E128)+(AA128+1),MONTH(E128),1),0)))))&lt;=X128,1,0),""))</f>
        <v/>
      </c>
      <c r="AC128" s="0" t="str">
        <f aca="false">IF(AB128="","",IFERROR(IF(CAL="هجري",(INDEX(UQ_START,Y128+12*(AB128))+MIN(Z128,INDEX(UQ_LEN,Y128+12*(AB128)))-1),DATE(YEAR(E128)+(AB128),MONTH(E128),MIN(DAY(E128),DAY(EOMONTH(DATE(YEAR(E128)+(AB128),MONTH(E128),1),0))))),""))</f>
        <v/>
      </c>
      <c r="AD128" s="0" t="str">
        <f aca="false">IF(AB128="","",IFERROR(IF(CAL="هجري",(INDEX(UQ_START,Y128+12*(AB128+1))+MIN(Z128,INDEX(UQ_LEN,Y128+12*(AB128+1)))-1),DATE(YEAR(E128)+(AB128+1),MONTH(E128),MIN(DAY(E128),DAY(EOMONTH(DATE(YEAR(E128)+(AB128+1),MONTH(E128),1),0))))),""))</f>
        <v/>
      </c>
      <c r="AE128" s="0" t="str">
        <f aca="false">IF(F128="","full",IFERROR(VLOOKUP(K128,L_ENDTAB,2,0),"full"))</f>
        <v>full</v>
      </c>
    </row>
    <row r="129" customFormat="false" ht="15" hidden="false" customHeight="false" outlineLevel="0" collapsed="false">
      <c r="A129" s="19" t="str">
        <f aca="false">IF(B129="","",ROW()-7)</f>
        <v/>
      </c>
      <c r="B129" s="6"/>
      <c r="C129" s="6"/>
      <c r="D129" s="6"/>
      <c r="E129" s="7"/>
      <c r="F129" s="7"/>
      <c r="G129" s="20"/>
      <c r="H129" s="20"/>
      <c r="I129" s="20"/>
      <c r="J129" s="6"/>
      <c r="K129" s="6"/>
      <c r="L129" s="21"/>
      <c r="M129" s="21"/>
      <c r="N129" s="15" t="str">
        <f aca="false">IF(B129="","",IF(F129="","على رأس العمل","انتهت خدمته"))</f>
        <v/>
      </c>
      <c r="O129" s="26" t="str">
        <f aca="false">IF(B129="","",N(G129)+N(H129)+N(I129))</f>
        <v/>
      </c>
      <c r="P129" s="27" t="str">
        <f aca="false">IF(B129="","",IF(F129="",AS_OF,F129))</f>
        <v/>
      </c>
      <c r="Q129" s="28" t="str">
        <f aca="false">IF(OR(AC129="",AD129=""),"",AB129+(X129-AC129)/(AD129-AC129))</f>
        <v/>
      </c>
      <c r="R129" s="26" t="str">
        <f aca="false">IF(Q129="","",O129/2*MIN(Q129,5)+O129*MAX(Q129-5,0))</f>
        <v/>
      </c>
      <c r="S129" s="26" t="str">
        <f aca="false">IF(Q129="","",IF(J129="لبعض الوقت","خارج النطاق",IF(J129="عمل مرن",0,R129)))</f>
        <v/>
      </c>
      <c r="T129" s="26" t="str">
        <f aca="false">IF(Q129="","",IF(J129="لبعض الوقت","خارج النطاق",IF(J129="عمل مرن",0,R129*IF(Q129&lt;2,0,IF(Q129&lt;=5,1/3,IF(Q129&lt;10,2/3,1))))))</f>
        <v/>
      </c>
      <c r="U129" s="26" t="str">
        <f aca="false">IF(F129="","",IF(Q129="","",IF(J129="لبعض الوقت","خارج النطاق",IF(J129="عمل مرن",0,R129*IF(AE129="none",0,IF(AE129="resign",IF(Q129&lt;2,0,IF(Q129&lt;=5,1/3,IF(Q129&lt;10,2/3,1))),1))))))</f>
        <v/>
      </c>
      <c r="V129" s="26" t="n">
        <f aca="false">IF(OR(OR(E129="",P129="",N(O129)&lt;=0),N(M129)&lt;=0),0,IF(J129="عمل مرن",0,N(M129)*O129/30))</f>
        <v>0</v>
      </c>
      <c r="W129" s="29" t="str">
        <f aca="false">IF(Q129="","",IF(F129="",N(S129),N(U129))+V129)</f>
        <v/>
      </c>
      <c r="X129" s="0" t="str">
        <f aca="false">IF(OR(E129="",P129="",N(O129)&lt;=0),"",P129+1-N(L129))</f>
        <v/>
      </c>
      <c r="Y129" s="0" t="str">
        <f aca="false">IF(OR(E129="",P129="",N(O129)&lt;=0),"",IFERROR(MATCH(E129,UQ_START,1),""))</f>
        <v/>
      </c>
      <c r="Z129" s="0" t="str">
        <f aca="false">IF(Y129="","",E129-INDEX(UQ_START,Y129)+1)</f>
        <v/>
      </c>
      <c r="AA129" s="0" t="str">
        <f aca="false">IF(AND(X129&lt;&gt;"",X129&gt;E129,OR(CAL="ميلادي",Y129&lt;&gt;"")),INT((X129-E129)/IF(CAL="هجري",355,366)),"")</f>
        <v/>
      </c>
      <c r="AB129" s="0" t="str">
        <f aca="false">IF(AA129="","",IFERROR(AA129+IF(IF(CAL="هجري",(INDEX(UQ_START,Y129+12*(AA129+1))+MIN(Z129,INDEX(UQ_LEN,Y129+12*(AA129+1)))-1),DATE(YEAR(E129)+(AA129+1),MONTH(E129),MIN(DAY(E129),DAY(EOMONTH(DATE(YEAR(E129)+(AA129+1),MONTH(E129),1),0)))))&lt;=X129,1,0),""))</f>
        <v/>
      </c>
      <c r="AC129" s="0" t="str">
        <f aca="false">IF(AB129="","",IFERROR(IF(CAL="هجري",(INDEX(UQ_START,Y129+12*(AB129))+MIN(Z129,INDEX(UQ_LEN,Y129+12*(AB129)))-1),DATE(YEAR(E129)+(AB129),MONTH(E129),MIN(DAY(E129),DAY(EOMONTH(DATE(YEAR(E129)+(AB129),MONTH(E129),1),0))))),""))</f>
        <v/>
      </c>
      <c r="AD129" s="0" t="str">
        <f aca="false">IF(AB129="","",IFERROR(IF(CAL="هجري",(INDEX(UQ_START,Y129+12*(AB129+1))+MIN(Z129,INDEX(UQ_LEN,Y129+12*(AB129+1)))-1),DATE(YEAR(E129)+(AB129+1),MONTH(E129),MIN(DAY(E129),DAY(EOMONTH(DATE(YEAR(E129)+(AB129+1),MONTH(E129),1),0))))),""))</f>
        <v/>
      </c>
      <c r="AE129" s="0" t="str">
        <f aca="false">IF(F129="","full",IFERROR(VLOOKUP(K129,L_ENDTAB,2,0),"full"))</f>
        <v>full</v>
      </c>
    </row>
    <row r="130" customFormat="false" ht="15" hidden="false" customHeight="false" outlineLevel="0" collapsed="false">
      <c r="A130" s="19" t="str">
        <f aca="false">IF(B130="","",ROW()-7)</f>
        <v/>
      </c>
      <c r="B130" s="6"/>
      <c r="C130" s="6"/>
      <c r="D130" s="6"/>
      <c r="E130" s="7"/>
      <c r="F130" s="7"/>
      <c r="G130" s="20"/>
      <c r="H130" s="20"/>
      <c r="I130" s="20"/>
      <c r="J130" s="6"/>
      <c r="K130" s="6"/>
      <c r="L130" s="21"/>
      <c r="M130" s="21"/>
      <c r="N130" s="15" t="str">
        <f aca="false">IF(B130="","",IF(F130="","على رأس العمل","انتهت خدمته"))</f>
        <v/>
      </c>
      <c r="O130" s="16" t="str">
        <f aca="false">IF(B130="","",N(G130)+N(H130)+N(I130))</f>
        <v/>
      </c>
      <c r="P130" s="22" t="str">
        <f aca="false">IF(B130="","",IF(F130="",AS_OF,F130))</f>
        <v/>
      </c>
      <c r="Q130" s="23" t="str">
        <f aca="false">IF(OR(AC130="",AD130=""),"",AB130+(X130-AC130)/(AD130-AC130))</f>
        <v/>
      </c>
      <c r="R130" s="16" t="str">
        <f aca="false">IF(Q130="","",O130/2*MIN(Q130,5)+O130*MAX(Q130-5,0))</f>
        <v/>
      </c>
      <c r="S130" s="16" t="str">
        <f aca="false">IF(Q130="","",IF(J130="لبعض الوقت","خارج النطاق",IF(J130="عمل مرن",0,R130)))</f>
        <v/>
      </c>
      <c r="T130" s="16" t="str">
        <f aca="false">IF(Q130="","",IF(J130="لبعض الوقت","خارج النطاق",IF(J130="عمل مرن",0,R130*IF(Q130&lt;2,0,IF(Q130&lt;=5,1/3,IF(Q130&lt;10,2/3,1))))))</f>
        <v/>
      </c>
      <c r="U130" s="16" t="str">
        <f aca="false">IF(F130="","",IF(Q130="","",IF(J130="لبعض الوقت","خارج النطاق",IF(J130="عمل مرن",0,R130*IF(AE130="none",0,IF(AE130="resign",IF(Q130&lt;2,0,IF(Q130&lt;=5,1/3,IF(Q130&lt;10,2/3,1))),1))))))</f>
        <v/>
      </c>
      <c r="V130" s="16" t="n">
        <f aca="false">IF(OR(OR(E130="",P130="",N(O130)&lt;=0),N(M130)&lt;=0),0,IF(J130="عمل مرن",0,N(M130)*O130/30))</f>
        <v>0</v>
      </c>
      <c r="W130" s="13" t="str">
        <f aca="false">IF(Q130="","",IF(F130="",N(S130),N(U130))+V130)</f>
        <v/>
      </c>
      <c r="X130" s="0" t="str">
        <f aca="false">IF(OR(E130="",P130="",N(O130)&lt;=0),"",P130+1-N(L130))</f>
        <v/>
      </c>
      <c r="Y130" s="0" t="str">
        <f aca="false">IF(OR(E130="",P130="",N(O130)&lt;=0),"",IFERROR(MATCH(E130,UQ_START,1),""))</f>
        <v/>
      </c>
      <c r="Z130" s="0" t="str">
        <f aca="false">IF(Y130="","",E130-INDEX(UQ_START,Y130)+1)</f>
        <v/>
      </c>
      <c r="AA130" s="0" t="str">
        <f aca="false">IF(AND(X130&lt;&gt;"",X130&gt;E130,OR(CAL="ميلادي",Y130&lt;&gt;"")),INT((X130-E130)/IF(CAL="هجري",355,366)),"")</f>
        <v/>
      </c>
      <c r="AB130" s="0" t="str">
        <f aca="false">IF(AA130="","",IFERROR(AA130+IF(IF(CAL="هجري",(INDEX(UQ_START,Y130+12*(AA130+1))+MIN(Z130,INDEX(UQ_LEN,Y130+12*(AA130+1)))-1),DATE(YEAR(E130)+(AA130+1),MONTH(E130),MIN(DAY(E130),DAY(EOMONTH(DATE(YEAR(E130)+(AA130+1),MONTH(E130),1),0)))))&lt;=X130,1,0),""))</f>
        <v/>
      </c>
      <c r="AC130" s="0" t="str">
        <f aca="false">IF(AB130="","",IFERROR(IF(CAL="هجري",(INDEX(UQ_START,Y130+12*(AB130))+MIN(Z130,INDEX(UQ_LEN,Y130+12*(AB130)))-1),DATE(YEAR(E130)+(AB130),MONTH(E130),MIN(DAY(E130),DAY(EOMONTH(DATE(YEAR(E130)+(AB130),MONTH(E130),1),0))))),""))</f>
        <v/>
      </c>
      <c r="AD130" s="0" t="str">
        <f aca="false">IF(AB130="","",IFERROR(IF(CAL="هجري",(INDEX(UQ_START,Y130+12*(AB130+1))+MIN(Z130,INDEX(UQ_LEN,Y130+12*(AB130+1)))-1),DATE(YEAR(E130)+(AB130+1),MONTH(E130),MIN(DAY(E130),DAY(EOMONTH(DATE(YEAR(E130)+(AB130+1),MONTH(E130),1),0))))),""))</f>
        <v/>
      </c>
      <c r="AE130" s="0" t="str">
        <f aca="false">IF(F130="","full",IFERROR(VLOOKUP(K130,L_ENDTAB,2,0),"full"))</f>
        <v>full</v>
      </c>
    </row>
    <row r="131" customFormat="false" ht="15" hidden="false" customHeight="false" outlineLevel="0" collapsed="false">
      <c r="A131" s="19" t="str">
        <f aca="false">IF(B131="","",ROW()-7)</f>
        <v/>
      </c>
      <c r="B131" s="6"/>
      <c r="C131" s="6"/>
      <c r="D131" s="6"/>
      <c r="E131" s="7"/>
      <c r="F131" s="7"/>
      <c r="G131" s="20"/>
      <c r="H131" s="20"/>
      <c r="I131" s="20"/>
      <c r="J131" s="6"/>
      <c r="K131" s="6"/>
      <c r="L131" s="21"/>
      <c r="M131" s="21"/>
      <c r="N131" s="15" t="str">
        <f aca="false">IF(B131="","",IF(F131="","على رأس العمل","انتهت خدمته"))</f>
        <v/>
      </c>
      <c r="O131" s="26" t="str">
        <f aca="false">IF(B131="","",N(G131)+N(H131)+N(I131))</f>
        <v/>
      </c>
      <c r="P131" s="27" t="str">
        <f aca="false">IF(B131="","",IF(F131="",AS_OF,F131))</f>
        <v/>
      </c>
      <c r="Q131" s="28" t="str">
        <f aca="false">IF(OR(AC131="",AD131=""),"",AB131+(X131-AC131)/(AD131-AC131))</f>
        <v/>
      </c>
      <c r="R131" s="26" t="str">
        <f aca="false">IF(Q131="","",O131/2*MIN(Q131,5)+O131*MAX(Q131-5,0))</f>
        <v/>
      </c>
      <c r="S131" s="26" t="str">
        <f aca="false">IF(Q131="","",IF(J131="لبعض الوقت","خارج النطاق",IF(J131="عمل مرن",0,R131)))</f>
        <v/>
      </c>
      <c r="T131" s="26" t="str">
        <f aca="false">IF(Q131="","",IF(J131="لبعض الوقت","خارج النطاق",IF(J131="عمل مرن",0,R131*IF(Q131&lt;2,0,IF(Q131&lt;=5,1/3,IF(Q131&lt;10,2/3,1))))))</f>
        <v/>
      </c>
      <c r="U131" s="26" t="str">
        <f aca="false">IF(F131="","",IF(Q131="","",IF(J131="لبعض الوقت","خارج النطاق",IF(J131="عمل مرن",0,R131*IF(AE131="none",0,IF(AE131="resign",IF(Q131&lt;2,0,IF(Q131&lt;=5,1/3,IF(Q131&lt;10,2/3,1))),1))))))</f>
        <v/>
      </c>
      <c r="V131" s="26" t="n">
        <f aca="false">IF(OR(OR(E131="",P131="",N(O131)&lt;=0),N(M131)&lt;=0),0,IF(J131="عمل مرن",0,N(M131)*O131/30))</f>
        <v>0</v>
      </c>
      <c r="W131" s="29" t="str">
        <f aca="false">IF(Q131="","",IF(F131="",N(S131),N(U131))+V131)</f>
        <v/>
      </c>
      <c r="X131" s="0" t="str">
        <f aca="false">IF(OR(E131="",P131="",N(O131)&lt;=0),"",P131+1-N(L131))</f>
        <v/>
      </c>
      <c r="Y131" s="0" t="str">
        <f aca="false">IF(OR(E131="",P131="",N(O131)&lt;=0),"",IFERROR(MATCH(E131,UQ_START,1),""))</f>
        <v/>
      </c>
      <c r="Z131" s="0" t="str">
        <f aca="false">IF(Y131="","",E131-INDEX(UQ_START,Y131)+1)</f>
        <v/>
      </c>
      <c r="AA131" s="0" t="str">
        <f aca="false">IF(AND(X131&lt;&gt;"",X131&gt;E131,OR(CAL="ميلادي",Y131&lt;&gt;"")),INT((X131-E131)/IF(CAL="هجري",355,366)),"")</f>
        <v/>
      </c>
      <c r="AB131" s="0" t="str">
        <f aca="false">IF(AA131="","",IFERROR(AA131+IF(IF(CAL="هجري",(INDEX(UQ_START,Y131+12*(AA131+1))+MIN(Z131,INDEX(UQ_LEN,Y131+12*(AA131+1)))-1),DATE(YEAR(E131)+(AA131+1),MONTH(E131),MIN(DAY(E131),DAY(EOMONTH(DATE(YEAR(E131)+(AA131+1),MONTH(E131),1),0)))))&lt;=X131,1,0),""))</f>
        <v/>
      </c>
      <c r="AC131" s="0" t="str">
        <f aca="false">IF(AB131="","",IFERROR(IF(CAL="هجري",(INDEX(UQ_START,Y131+12*(AB131))+MIN(Z131,INDEX(UQ_LEN,Y131+12*(AB131)))-1),DATE(YEAR(E131)+(AB131),MONTH(E131),MIN(DAY(E131),DAY(EOMONTH(DATE(YEAR(E131)+(AB131),MONTH(E131),1),0))))),""))</f>
        <v/>
      </c>
      <c r="AD131" s="0" t="str">
        <f aca="false">IF(AB131="","",IFERROR(IF(CAL="هجري",(INDEX(UQ_START,Y131+12*(AB131+1))+MIN(Z131,INDEX(UQ_LEN,Y131+12*(AB131+1)))-1),DATE(YEAR(E131)+(AB131+1),MONTH(E131),MIN(DAY(E131),DAY(EOMONTH(DATE(YEAR(E131)+(AB131+1),MONTH(E131),1),0))))),""))</f>
        <v/>
      </c>
      <c r="AE131" s="0" t="str">
        <f aca="false">IF(F131="","full",IFERROR(VLOOKUP(K131,L_ENDTAB,2,0),"full"))</f>
        <v>full</v>
      </c>
    </row>
    <row r="132" customFormat="false" ht="15" hidden="false" customHeight="false" outlineLevel="0" collapsed="false">
      <c r="A132" s="19" t="str">
        <f aca="false">IF(B132="","",ROW()-7)</f>
        <v/>
      </c>
      <c r="B132" s="6"/>
      <c r="C132" s="6"/>
      <c r="D132" s="6"/>
      <c r="E132" s="7"/>
      <c r="F132" s="7"/>
      <c r="G132" s="20"/>
      <c r="H132" s="20"/>
      <c r="I132" s="20"/>
      <c r="J132" s="6"/>
      <c r="K132" s="6"/>
      <c r="L132" s="21"/>
      <c r="M132" s="21"/>
      <c r="N132" s="15" t="str">
        <f aca="false">IF(B132="","",IF(F132="","على رأس العمل","انتهت خدمته"))</f>
        <v/>
      </c>
      <c r="O132" s="16" t="str">
        <f aca="false">IF(B132="","",N(G132)+N(H132)+N(I132))</f>
        <v/>
      </c>
      <c r="P132" s="22" t="str">
        <f aca="false">IF(B132="","",IF(F132="",AS_OF,F132))</f>
        <v/>
      </c>
      <c r="Q132" s="23" t="str">
        <f aca="false">IF(OR(AC132="",AD132=""),"",AB132+(X132-AC132)/(AD132-AC132))</f>
        <v/>
      </c>
      <c r="R132" s="16" t="str">
        <f aca="false">IF(Q132="","",O132/2*MIN(Q132,5)+O132*MAX(Q132-5,0))</f>
        <v/>
      </c>
      <c r="S132" s="16" t="str">
        <f aca="false">IF(Q132="","",IF(J132="لبعض الوقت","خارج النطاق",IF(J132="عمل مرن",0,R132)))</f>
        <v/>
      </c>
      <c r="T132" s="16" t="str">
        <f aca="false">IF(Q132="","",IF(J132="لبعض الوقت","خارج النطاق",IF(J132="عمل مرن",0,R132*IF(Q132&lt;2,0,IF(Q132&lt;=5,1/3,IF(Q132&lt;10,2/3,1))))))</f>
        <v/>
      </c>
      <c r="U132" s="16" t="str">
        <f aca="false">IF(F132="","",IF(Q132="","",IF(J132="لبعض الوقت","خارج النطاق",IF(J132="عمل مرن",0,R132*IF(AE132="none",0,IF(AE132="resign",IF(Q132&lt;2,0,IF(Q132&lt;=5,1/3,IF(Q132&lt;10,2/3,1))),1))))))</f>
        <v/>
      </c>
      <c r="V132" s="16" t="n">
        <f aca="false">IF(OR(OR(E132="",P132="",N(O132)&lt;=0),N(M132)&lt;=0),0,IF(J132="عمل مرن",0,N(M132)*O132/30))</f>
        <v>0</v>
      </c>
      <c r="W132" s="13" t="str">
        <f aca="false">IF(Q132="","",IF(F132="",N(S132),N(U132))+V132)</f>
        <v/>
      </c>
      <c r="X132" s="0" t="str">
        <f aca="false">IF(OR(E132="",P132="",N(O132)&lt;=0),"",P132+1-N(L132))</f>
        <v/>
      </c>
      <c r="Y132" s="0" t="str">
        <f aca="false">IF(OR(E132="",P132="",N(O132)&lt;=0),"",IFERROR(MATCH(E132,UQ_START,1),""))</f>
        <v/>
      </c>
      <c r="Z132" s="0" t="str">
        <f aca="false">IF(Y132="","",E132-INDEX(UQ_START,Y132)+1)</f>
        <v/>
      </c>
      <c r="AA132" s="0" t="str">
        <f aca="false">IF(AND(X132&lt;&gt;"",X132&gt;E132,OR(CAL="ميلادي",Y132&lt;&gt;"")),INT((X132-E132)/IF(CAL="هجري",355,366)),"")</f>
        <v/>
      </c>
      <c r="AB132" s="0" t="str">
        <f aca="false">IF(AA132="","",IFERROR(AA132+IF(IF(CAL="هجري",(INDEX(UQ_START,Y132+12*(AA132+1))+MIN(Z132,INDEX(UQ_LEN,Y132+12*(AA132+1)))-1),DATE(YEAR(E132)+(AA132+1),MONTH(E132),MIN(DAY(E132),DAY(EOMONTH(DATE(YEAR(E132)+(AA132+1),MONTH(E132),1),0)))))&lt;=X132,1,0),""))</f>
        <v/>
      </c>
      <c r="AC132" s="0" t="str">
        <f aca="false">IF(AB132="","",IFERROR(IF(CAL="هجري",(INDEX(UQ_START,Y132+12*(AB132))+MIN(Z132,INDEX(UQ_LEN,Y132+12*(AB132)))-1),DATE(YEAR(E132)+(AB132),MONTH(E132),MIN(DAY(E132),DAY(EOMONTH(DATE(YEAR(E132)+(AB132),MONTH(E132),1),0))))),""))</f>
        <v/>
      </c>
      <c r="AD132" s="0" t="str">
        <f aca="false">IF(AB132="","",IFERROR(IF(CAL="هجري",(INDEX(UQ_START,Y132+12*(AB132+1))+MIN(Z132,INDEX(UQ_LEN,Y132+12*(AB132+1)))-1),DATE(YEAR(E132)+(AB132+1),MONTH(E132),MIN(DAY(E132),DAY(EOMONTH(DATE(YEAR(E132)+(AB132+1),MONTH(E132),1),0))))),""))</f>
        <v/>
      </c>
      <c r="AE132" s="0" t="str">
        <f aca="false">IF(F132="","full",IFERROR(VLOOKUP(K132,L_ENDTAB,2,0),"full"))</f>
        <v>full</v>
      </c>
    </row>
    <row r="133" customFormat="false" ht="15" hidden="false" customHeight="false" outlineLevel="0" collapsed="false">
      <c r="A133" s="19" t="str">
        <f aca="false">IF(B133="","",ROW()-7)</f>
        <v/>
      </c>
      <c r="B133" s="6"/>
      <c r="C133" s="6"/>
      <c r="D133" s="6"/>
      <c r="E133" s="7"/>
      <c r="F133" s="7"/>
      <c r="G133" s="20"/>
      <c r="H133" s="20"/>
      <c r="I133" s="20"/>
      <c r="J133" s="6"/>
      <c r="K133" s="6"/>
      <c r="L133" s="21"/>
      <c r="M133" s="21"/>
      <c r="N133" s="15" t="str">
        <f aca="false">IF(B133="","",IF(F133="","على رأس العمل","انتهت خدمته"))</f>
        <v/>
      </c>
      <c r="O133" s="26" t="str">
        <f aca="false">IF(B133="","",N(G133)+N(H133)+N(I133))</f>
        <v/>
      </c>
      <c r="P133" s="27" t="str">
        <f aca="false">IF(B133="","",IF(F133="",AS_OF,F133))</f>
        <v/>
      </c>
      <c r="Q133" s="28" t="str">
        <f aca="false">IF(OR(AC133="",AD133=""),"",AB133+(X133-AC133)/(AD133-AC133))</f>
        <v/>
      </c>
      <c r="R133" s="26" t="str">
        <f aca="false">IF(Q133="","",O133/2*MIN(Q133,5)+O133*MAX(Q133-5,0))</f>
        <v/>
      </c>
      <c r="S133" s="26" t="str">
        <f aca="false">IF(Q133="","",IF(J133="لبعض الوقت","خارج النطاق",IF(J133="عمل مرن",0,R133)))</f>
        <v/>
      </c>
      <c r="T133" s="26" t="str">
        <f aca="false">IF(Q133="","",IF(J133="لبعض الوقت","خارج النطاق",IF(J133="عمل مرن",0,R133*IF(Q133&lt;2,0,IF(Q133&lt;=5,1/3,IF(Q133&lt;10,2/3,1))))))</f>
        <v/>
      </c>
      <c r="U133" s="26" t="str">
        <f aca="false">IF(F133="","",IF(Q133="","",IF(J133="لبعض الوقت","خارج النطاق",IF(J133="عمل مرن",0,R133*IF(AE133="none",0,IF(AE133="resign",IF(Q133&lt;2,0,IF(Q133&lt;=5,1/3,IF(Q133&lt;10,2/3,1))),1))))))</f>
        <v/>
      </c>
      <c r="V133" s="26" t="n">
        <f aca="false">IF(OR(OR(E133="",P133="",N(O133)&lt;=0),N(M133)&lt;=0),0,IF(J133="عمل مرن",0,N(M133)*O133/30))</f>
        <v>0</v>
      </c>
      <c r="W133" s="29" t="str">
        <f aca="false">IF(Q133="","",IF(F133="",N(S133),N(U133))+V133)</f>
        <v/>
      </c>
      <c r="X133" s="0" t="str">
        <f aca="false">IF(OR(E133="",P133="",N(O133)&lt;=0),"",P133+1-N(L133))</f>
        <v/>
      </c>
      <c r="Y133" s="0" t="str">
        <f aca="false">IF(OR(E133="",P133="",N(O133)&lt;=0),"",IFERROR(MATCH(E133,UQ_START,1),""))</f>
        <v/>
      </c>
      <c r="Z133" s="0" t="str">
        <f aca="false">IF(Y133="","",E133-INDEX(UQ_START,Y133)+1)</f>
        <v/>
      </c>
      <c r="AA133" s="0" t="str">
        <f aca="false">IF(AND(X133&lt;&gt;"",X133&gt;E133,OR(CAL="ميلادي",Y133&lt;&gt;"")),INT((X133-E133)/IF(CAL="هجري",355,366)),"")</f>
        <v/>
      </c>
      <c r="AB133" s="0" t="str">
        <f aca="false">IF(AA133="","",IFERROR(AA133+IF(IF(CAL="هجري",(INDEX(UQ_START,Y133+12*(AA133+1))+MIN(Z133,INDEX(UQ_LEN,Y133+12*(AA133+1)))-1),DATE(YEAR(E133)+(AA133+1),MONTH(E133),MIN(DAY(E133),DAY(EOMONTH(DATE(YEAR(E133)+(AA133+1),MONTH(E133),1),0)))))&lt;=X133,1,0),""))</f>
        <v/>
      </c>
      <c r="AC133" s="0" t="str">
        <f aca="false">IF(AB133="","",IFERROR(IF(CAL="هجري",(INDEX(UQ_START,Y133+12*(AB133))+MIN(Z133,INDEX(UQ_LEN,Y133+12*(AB133)))-1),DATE(YEAR(E133)+(AB133),MONTH(E133),MIN(DAY(E133),DAY(EOMONTH(DATE(YEAR(E133)+(AB133),MONTH(E133),1),0))))),""))</f>
        <v/>
      </c>
      <c r="AD133" s="0" t="str">
        <f aca="false">IF(AB133="","",IFERROR(IF(CAL="هجري",(INDEX(UQ_START,Y133+12*(AB133+1))+MIN(Z133,INDEX(UQ_LEN,Y133+12*(AB133+1)))-1),DATE(YEAR(E133)+(AB133+1),MONTH(E133),MIN(DAY(E133),DAY(EOMONTH(DATE(YEAR(E133)+(AB133+1),MONTH(E133),1),0))))),""))</f>
        <v/>
      </c>
      <c r="AE133" s="0" t="str">
        <f aca="false">IF(F133="","full",IFERROR(VLOOKUP(K133,L_ENDTAB,2,0),"full"))</f>
        <v>full</v>
      </c>
    </row>
    <row r="134" customFormat="false" ht="15" hidden="false" customHeight="false" outlineLevel="0" collapsed="false">
      <c r="A134" s="19" t="str">
        <f aca="false">IF(B134="","",ROW()-7)</f>
        <v/>
      </c>
      <c r="B134" s="6"/>
      <c r="C134" s="6"/>
      <c r="D134" s="6"/>
      <c r="E134" s="7"/>
      <c r="F134" s="7"/>
      <c r="G134" s="20"/>
      <c r="H134" s="20"/>
      <c r="I134" s="20"/>
      <c r="J134" s="6"/>
      <c r="K134" s="6"/>
      <c r="L134" s="21"/>
      <c r="M134" s="21"/>
      <c r="N134" s="15" t="str">
        <f aca="false">IF(B134="","",IF(F134="","على رأس العمل","انتهت خدمته"))</f>
        <v/>
      </c>
      <c r="O134" s="16" t="str">
        <f aca="false">IF(B134="","",N(G134)+N(H134)+N(I134))</f>
        <v/>
      </c>
      <c r="P134" s="22" t="str">
        <f aca="false">IF(B134="","",IF(F134="",AS_OF,F134))</f>
        <v/>
      </c>
      <c r="Q134" s="23" t="str">
        <f aca="false">IF(OR(AC134="",AD134=""),"",AB134+(X134-AC134)/(AD134-AC134))</f>
        <v/>
      </c>
      <c r="R134" s="16" t="str">
        <f aca="false">IF(Q134="","",O134/2*MIN(Q134,5)+O134*MAX(Q134-5,0))</f>
        <v/>
      </c>
      <c r="S134" s="16" t="str">
        <f aca="false">IF(Q134="","",IF(J134="لبعض الوقت","خارج النطاق",IF(J134="عمل مرن",0,R134)))</f>
        <v/>
      </c>
      <c r="T134" s="16" t="str">
        <f aca="false">IF(Q134="","",IF(J134="لبعض الوقت","خارج النطاق",IF(J134="عمل مرن",0,R134*IF(Q134&lt;2,0,IF(Q134&lt;=5,1/3,IF(Q134&lt;10,2/3,1))))))</f>
        <v/>
      </c>
      <c r="U134" s="16" t="str">
        <f aca="false">IF(F134="","",IF(Q134="","",IF(J134="لبعض الوقت","خارج النطاق",IF(J134="عمل مرن",0,R134*IF(AE134="none",0,IF(AE134="resign",IF(Q134&lt;2,0,IF(Q134&lt;=5,1/3,IF(Q134&lt;10,2/3,1))),1))))))</f>
        <v/>
      </c>
      <c r="V134" s="16" t="n">
        <f aca="false">IF(OR(OR(E134="",P134="",N(O134)&lt;=0),N(M134)&lt;=0),0,IF(J134="عمل مرن",0,N(M134)*O134/30))</f>
        <v>0</v>
      </c>
      <c r="W134" s="13" t="str">
        <f aca="false">IF(Q134="","",IF(F134="",N(S134),N(U134))+V134)</f>
        <v/>
      </c>
      <c r="X134" s="0" t="str">
        <f aca="false">IF(OR(E134="",P134="",N(O134)&lt;=0),"",P134+1-N(L134))</f>
        <v/>
      </c>
      <c r="Y134" s="0" t="str">
        <f aca="false">IF(OR(E134="",P134="",N(O134)&lt;=0),"",IFERROR(MATCH(E134,UQ_START,1),""))</f>
        <v/>
      </c>
      <c r="Z134" s="0" t="str">
        <f aca="false">IF(Y134="","",E134-INDEX(UQ_START,Y134)+1)</f>
        <v/>
      </c>
      <c r="AA134" s="0" t="str">
        <f aca="false">IF(AND(X134&lt;&gt;"",X134&gt;E134,OR(CAL="ميلادي",Y134&lt;&gt;"")),INT((X134-E134)/IF(CAL="هجري",355,366)),"")</f>
        <v/>
      </c>
      <c r="AB134" s="0" t="str">
        <f aca="false">IF(AA134="","",IFERROR(AA134+IF(IF(CAL="هجري",(INDEX(UQ_START,Y134+12*(AA134+1))+MIN(Z134,INDEX(UQ_LEN,Y134+12*(AA134+1)))-1),DATE(YEAR(E134)+(AA134+1),MONTH(E134),MIN(DAY(E134),DAY(EOMONTH(DATE(YEAR(E134)+(AA134+1),MONTH(E134),1),0)))))&lt;=X134,1,0),""))</f>
        <v/>
      </c>
      <c r="AC134" s="0" t="str">
        <f aca="false">IF(AB134="","",IFERROR(IF(CAL="هجري",(INDEX(UQ_START,Y134+12*(AB134))+MIN(Z134,INDEX(UQ_LEN,Y134+12*(AB134)))-1),DATE(YEAR(E134)+(AB134),MONTH(E134),MIN(DAY(E134),DAY(EOMONTH(DATE(YEAR(E134)+(AB134),MONTH(E134),1),0))))),""))</f>
        <v/>
      </c>
      <c r="AD134" s="0" t="str">
        <f aca="false">IF(AB134="","",IFERROR(IF(CAL="هجري",(INDEX(UQ_START,Y134+12*(AB134+1))+MIN(Z134,INDEX(UQ_LEN,Y134+12*(AB134+1)))-1),DATE(YEAR(E134)+(AB134+1),MONTH(E134),MIN(DAY(E134),DAY(EOMONTH(DATE(YEAR(E134)+(AB134+1),MONTH(E134),1),0))))),""))</f>
        <v/>
      </c>
      <c r="AE134" s="0" t="str">
        <f aca="false">IF(F134="","full",IFERROR(VLOOKUP(K134,L_ENDTAB,2,0),"full"))</f>
        <v>full</v>
      </c>
    </row>
    <row r="135" customFormat="false" ht="15" hidden="false" customHeight="false" outlineLevel="0" collapsed="false">
      <c r="A135" s="19" t="str">
        <f aca="false">IF(B135="","",ROW()-7)</f>
        <v/>
      </c>
      <c r="B135" s="6"/>
      <c r="C135" s="6"/>
      <c r="D135" s="6"/>
      <c r="E135" s="7"/>
      <c r="F135" s="7"/>
      <c r="G135" s="20"/>
      <c r="H135" s="20"/>
      <c r="I135" s="20"/>
      <c r="J135" s="6"/>
      <c r="K135" s="6"/>
      <c r="L135" s="21"/>
      <c r="M135" s="21"/>
      <c r="N135" s="15" t="str">
        <f aca="false">IF(B135="","",IF(F135="","على رأس العمل","انتهت خدمته"))</f>
        <v/>
      </c>
      <c r="O135" s="26" t="str">
        <f aca="false">IF(B135="","",N(G135)+N(H135)+N(I135))</f>
        <v/>
      </c>
      <c r="P135" s="27" t="str">
        <f aca="false">IF(B135="","",IF(F135="",AS_OF,F135))</f>
        <v/>
      </c>
      <c r="Q135" s="28" t="str">
        <f aca="false">IF(OR(AC135="",AD135=""),"",AB135+(X135-AC135)/(AD135-AC135))</f>
        <v/>
      </c>
      <c r="R135" s="26" t="str">
        <f aca="false">IF(Q135="","",O135/2*MIN(Q135,5)+O135*MAX(Q135-5,0))</f>
        <v/>
      </c>
      <c r="S135" s="26" t="str">
        <f aca="false">IF(Q135="","",IF(J135="لبعض الوقت","خارج النطاق",IF(J135="عمل مرن",0,R135)))</f>
        <v/>
      </c>
      <c r="T135" s="26" t="str">
        <f aca="false">IF(Q135="","",IF(J135="لبعض الوقت","خارج النطاق",IF(J135="عمل مرن",0,R135*IF(Q135&lt;2,0,IF(Q135&lt;=5,1/3,IF(Q135&lt;10,2/3,1))))))</f>
        <v/>
      </c>
      <c r="U135" s="26" t="str">
        <f aca="false">IF(F135="","",IF(Q135="","",IF(J135="لبعض الوقت","خارج النطاق",IF(J135="عمل مرن",0,R135*IF(AE135="none",0,IF(AE135="resign",IF(Q135&lt;2,0,IF(Q135&lt;=5,1/3,IF(Q135&lt;10,2/3,1))),1))))))</f>
        <v/>
      </c>
      <c r="V135" s="26" t="n">
        <f aca="false">IF(OR(OR(E135="",P135="",N(O135)&lt;=0),N(M135)&lt;=0),0,IF(J135="عمل مرن",0,N(M135)*O135/30))</f>
        <v>0</v>
      </c>
      <c r="W135" s="29" t="str">
        <f aca="false">IF(Q135="","",IF(F135="",N(S135),N(U135))+V135)</f>
        <v/>
      </c>
      <c r="X135" s="0" t="str">
        <f aca="false">IF(OR(E135="",P135="",N(O135)&lt;=0),"",P135+1-N(L135))</f>
        <v/>
      </c>
      <c r="Y135" s="0" t="str">
        <f aca="false">IF(OR(E135="",P135="",N(O135)&lt;=0),"",IFERROR(MATCH(E135,UQ_START,1),""))</f>
        <v/>
      </c>
      <c r="Z135" s="0" t="str">
        <f aca="false">IF(Y135="","",E135-INDEX(UQ_START,Y135)+1)</f>
        <v/>
      </c>
      <c r="AA135" s="0" t="str">
        <f aca="false">IF(AND(X135&lt;&gt;"",X135&gt;E135,OR(CAL="ميلادي",Y135&lt;&gt;"")),INT((X135-E135)/IF(CAL="هجري",355,366)),"")</f>
        <v/>
      </c>
      <c r="AB135" s="0" t="str">
        <f aca="false">IF(AA135="","",IFERROR(AA135+IF(IF(CAL="هجري",(INDEX(UQ_START,Y135+12*(AA135+1))+MIN(Z135,INDEX(UQ_LEN,Y135+12*(AA135+1)))-1),DATE(YEAR(E135)+(AA135+1),MONTH(E135),MIN(DAY(E135),DAY(EOMONTH(DATE(YEAR(E135)+(AA135+1),MONTH(E135),1),0)))))&lt;=X135,1,0),""))</f>
        <v/>
      </c>
      <c r="AC135" s="0" t="str">
        <f aca="false">IF(AB135="","",IFERROR(IF(CAL="هجري",(INDEX(UQ_START,Y135+12*(AB135))+MIN(Z135,INDEX(UQ_LEN,Y135+12*(AB135)))-1),DATE(YEAR(E135)+(AB135),MONTH(E135),MIN(DAY(E135),DAY(EOMONTH(DATE(YEAR(E135)+(AB135),MONTH(E135),1),0))))),""))</f>
        <v/>
      </c>
      <c r="AD135" s="0" t="str">
        <f aca="false">IF(AB135="","",IFERROR(IF(CAL="هجري",(INDEX(UQ_START,Y135+12*(AB135+1))+MIN(Z135,INDEX(UQ_LEN,Y135+12*(AB135+1)))-1),DATE(YEAR(E135)+(AB135+1),MONTH(E135),MIN(DAY(E135),DAY(EOMONTH(DATE(YEAR(E135)+(AB135+1),MONTH(E135),1),0))))),""))</f>
        <v/>
      </c>
      <c r="AE135" s="0" t="str">
        <f aca="false">IF(F135="","full",IFERROR(VLOOKUP(K135,L_ENDTAB,2,0),"full"))</f>
        <v>full</v>
      </c>
    </row>
    <row r="136" customFormat="false" ht="15" hidden="false" customHeight="false" outlineLevel="0" collapsed="false">
      <c r="A136" s="19" t="str">
        <f aca="false">IF(B136="","",ROW()-7)</f>
        <v/>
      </c>
      <c r="B136" s="6"/>
      <c r="C136" s="6"/>
      <c r="D136" s="6"/>
      <c r="E136" s="7"/>
      <c r="F136" s="7"/>
      <c r="G136" s="20"/>
      <c r="H136" s="20"/>
      <c r="I136" s="20"/>
      <c r="J136" s="6"/>
      <c r="K136" s="6"/>
      <c r="L136" s="21"/>
      <c r="M136" s="21"/>
      <c r="N136" s="15" t="str">
        <f aca="false">IF(B136="","",IF(F136="","على رأس العمل","انتهت خدمته"))</f>
        <v/>
      </c>
      <c r="O136" s="16" t="str">
        <f aca="false">IF(B136="","",N(G136)+N(H136)+N(I136))</f>
        <v/>
      </c>
      <c r="P136" s="22" t="str">
        <f aca="false">IF(B136="","",IF(F136="",AS_OF,F136))</f>
        <v/>
      </c>
      <c r="Q136" s="23" t="str">
        <f aca="false">IF(OR(AC136="",AD136=""),"",AB136+(X136-AC136)/(AD136-AC136))</f>
        <v/>
      </c>
      <c r="R136" s="16" t="str">
        <f aca="false">IF(Q136="","",O136/2*MIN(Q136,5)+O136*MAX(Q136-5,0))</f>
        <v/>
      </c>
      <c r="S136" s="16" t="str">
        <f aca="false">IF(Q136="","",IF(J136="لبعض الوقت","خارج النطاق",IF(J136="عمل مرن",0,R136)))</f>
        <v/>
      </c>
      <c r="T136" s="16" t="str">
        <f aca="false">IF(Q136="","",IF(J136="لبعض الوقت","خارج النطاق",IF(J136="عمل مرن",0,R136*IF(Q136&lt;2,0,IF(Q136&lt;=5,1/3,IF(Q136&lt;10,2/3,1))))))</f>
        <v/>
      </c>
      <c r="U136" s="16" t="str">
        <f aca="false">IF(F136="","",IF(Q136="","",IF(J136="لبعض الوقت","خارج النطاق",IF(J136="عمل مرن",0,R136*IF(AE136="none",0,IF(AE136="resign",IF(Q136&lt;2,0,IF(Q136&lt;=5,1/3,IF(Q136&lt;10,2/3,1))),1))))))</f>
        <v/>
      </c>
      <c r="V136" s="16" t="n">
        <f aca="false">IF(OR(OR(E136="",P136="",N(O136)&lt;=0),N(M136)&lt;=0),0,IF(J136="عمل مرن",0,N(M136)*O136/30))</f>
        <v>0</v>
      </c>
      <c r="W136" s="13" t="str">
        <f aca="false">IF(Q136="","",IF(F136="",N(S136),N(U136))+V136)</f>
        <v/>
      </c>
      <c r="X136" s="0" t="str">
        <f aca="false">IF(OR(E136="",P136="",N(O136)&lt;=0),"",P136+1-N(L136))</f>
        <v/>
      </c>
      <c r="Y136" s="0" t="str">
        <f aca="false">IF(OR(E136="",P136="",N(O136)&lt;=0),"",IFERROR(MATCH(E136,UQ_START,1),""))</f>
        <v/>
      </c>
      <c r="Z136" s="0" t="str">
        <f aca="false">IF(Y136="","",E136-INDEX(UQ_START,Y136)+1)</f>
        <v/>
      </c>
      <c r="AA136" s="0" t="str">
        <f aca="false">IF(AND(X136&lt;&gt;"",X136&gt;E136,OR(CAL="ميلادي",Y136&lt;&gt;"")),INT((X136-E136)/IF(CAL="هجري",355,366)),"")</f>
        <v/>
      </c>
      <c r="AB136" s="0" t="str">
        <f aca="false">IF(AA136="","",IFERROR(AA136+IF(IF(CAL="هجري",(INDEX(UQ_START,Y136+12*(AA136+1))+MIN(Z136,INDEX(UQ_LEN,Y136+12*(AA136+1)))-1),DATE(YEAR(E136)+(AA136+1),MONTH(E136),MIN(DAY(E136),DAY(EOMONTH(DATE(YEAR(E136)+(AA136+1),MONTH(E136),1),0)))))&lt;=X136,1,0),""))</f>
        <v/>
      </c>
      <c r="AC136" s="0" t="str">
        <f aca="false">IF(AB136="","",IFERROR(IF(CAL="هجري",(INDEX(UQ_START,Y136+12*(AB136))+MIN(Z136,INDEX(UQ_LEN,Y136+12*(AB136)))-1),DATE(YEAR(E136)+(AB136),MONTH(E136),MIN(DAY(E136),DAY(EOMONTH(DATE(YEAR(E136)+(AB136),MONTH(E136),1),0))))),""))</f>
        <v/>
      </c>
      <c r="AD136" s="0" t="str">
        <f aca="false">IF(AB136="","",IFERROR(IF(CAL="هجري",(INDEX(UQ_START,Y136+12*(AB136+1))+MIN(Z136,INDEX(UQ_LEN,Y136+12*(AB136+1)))-1),DATE(YEAR(E136)+(AB136+1),MONTH(E136),MIN(DAY(E136),DAY(EOMONTH(DATE(YEAR(E136)+(AB136+1),MONTH(E136),1),0))))),""))</f>
        <v/>
      </c>
      <c r="AE136" s="0" t="str">
        <f aca="false">IF(F136="","full",IFERROR(VLOOKUP(K136,L_ENDTAB,2,0),"full"))</f>
        <v>full</v>
      </c>
    </row>
    <row r="137" customFormat="false" ht="15" hidden="false" customHeight="false" outlineLevel="0" collapsed="false">
      <c r="A137" s="19" t="str">
        <f aca="false">IF(B137="","",ROW()-7)</f>
        <v/>
      </c>
      <c r="B137" s="6"/>
      <c r="C137" s="6"/>
      <c r="D137" s="6"/>
      <c r="E137" s="7"/>
      <c r="F137" s="7"/>
      <c r="G137" s="20"/>
      <c r="H137" s="20"/>
      <c r="I137" s="20"/>
      <c r="J137" s="6"/>
      <c r="K137" s="6"/>
      <c r="L137" s="21"/>
      <c r="M137" s="21"/>
      <c r="N137" s="15" t="str">
        <f aca="false">IF(B137="","",IF(F137="","على رأس العمل","انتهت خدمته"))</f>
        <v/>
      </c>
      <c r="O137" s="26" t="str">
        <f aca="false">IF(B137="","",N(G137)+N(H137)+N(I137))</f>
        <v/>
      </c>
      <c r="P137" s="27" t="str">
        <f aca="false">IF(B137="","",IF(F137="",AS_OF,F137))</f>
        <v/>
      </c>
      <c r="Q137" s="28" t="str">
        <f aca="false">IF(OR(AC137="",AD137=""),"",AB137+(X137-AC137)/(AD137-AC137))</f>
        <v/>
      </c>
      <c r="R137" s="26" t="str">
        <f aca="false">IF(Q137="","",O137/2*MIN(Q137,5)+O137*MAX(Q137-5,0))</f>
        <v/>
      </c>
      <c r="S137" s="26" t="str">
        <f aca="false">IF(Q137="","",IF(J137="لبعض الوقت","خارج النطاق",IF(J137="عمل مرن",0,R137)))</f>
        <v/>
      </c>
      <c r="T137" s="26" t="str">
        <f aca="false">IF(Q137="","",IF(J137="لبعض الوقت","خارج النطاق",IF(J137="عمل مرن",0,R137*IF(Q137&lt;2,0,IF(Q137&lt;=5,1/3,IF(Q137&lt;10,2/3,1))))))</f>
        <v/>
      </c>
      <c r="U137" s="26" t="str">
        <f aca="false">IF(F137="","",IF(Q137="","",IF(J137="لبعض الوقت","خارج النطاق",IF(J137="عمل مرن",0,R137*IF(AE137="none",0,IF(AE137="resign",IF(Q137&lt;2,0,IF(Q137&lt;=5,1/3,IF(Q137&lt;10,2/3,1))),1))))))</f>
        <v/>
      </c>
      <c r="V137" s="26" t="n">
        <f aca="false">IF(OR(OR(E137="",P137="",N(O137)&lt;=0),N(M137)&lt;=0),0,IF(J137="عمل مرن",0,N(M137)*O137/30))</f>
        <v>0</v>
      </c>
      <c r="W137" s="29" t="str">
        <f aca="false">IF(Q137="","",IF(F137="",N(S137),N(U137))+V137)</f>
        <v/>
      </c>
      <c r="X137" s="0" t="str">
        <f aca="false">IF(OR(E137="",P137="",N(O137)&lt;=0),"",P137+1-N(L137))</f>
        <v/>
      </c>
      <c r="Y137" s="0" t="str">
        <f aca="false">IF(OR(E137="",P137="",N(O137)&lt;=0),"",IFERROR(MATCH(E137,UQ_START,1),""))</f>
        <v/>
      </c>
      <c r="Z137" s="0" t="str">
        <f aca="false">IF(Y137="","",E137-INDEX(UQ_START,Y137)+1)</f>
        <v/>
      </c>
      <c r="AA137" s="0" t="str">
        <f aca="false">IF(AND(X137&lt;&gt;"",X137&gt;E137,OR(CAL="ميلادي",Y137&lt;&gt;"")),INT((X137-E137)/IF(CAL="هجري",355,366)),"")</f>
        <v/>
      </c>
      <c r="AB137" s="0" t="str">
        <f aca="false">IF(AA137="","",IFERROR(AA137+IF(IF(CAL="هجري",(INDEX(UQ_START,Y137+12*(AA137+1))+MIN(Z137,INDEX(UQ_LEN,Y137+12*(AA137+1)))-1),DATE(YEAR(E137)+(AA137+1),MONTH(E137),MIN(DAY(E137),DAY(EOMONTH(DATE(YEAR(E137)+(AA137+1),MONTH(E137),1),0)))))&lt;=X137,1,0),""))</f>
        <v/>
      </c>
      <c r="AC137" s="0" t="str">
        <f aca="false">IF(AB137="","",IFERROR(IF(CAL="هجري",(INDEX(UQ_START,Y137+12*(AB137))+MIN(Z137,INDEX(UQ_LEN,Y137+12*(AB137)))-1),DATE(YEAR(E137)+(AB137),MONTH(E137),MIN(DAY(E137),DAY(EOMONTH(DATE(YEAR(E137)+(AB137),MONTH(E137),1),0))))),""))</f>
        <v/>
      </c>
      <c r="AD137" s="0" t="str">
        <f aca="false">IF(AB137="","",IFERROR(IF(CAL="هجري",(INDEX(UQ_START,Y137+12*(AB137+1))+MIN(Z137,INDEX(UQ_LEN,Y137+12*(AB137+1)))-1),DATE(YEAR(E137)+(AB137+1),MONTH(E137),MIN(DAY(E137),DAY(EOMONTH(DATE(YEAR(E137)+(AB137+1),MONTH(E137),1),0))))),""))</f>
        <v/>
      </c>
      <c r="AE137" s="0" t="str">
        <f aca="false">IF(F137="","full",IFERROR(VLOOKUP(K137,L_ENDTAB,2,0),"full"))</f>
        <v>full</v>
      </c>
    </row>
    <row r="138" customFormat="false" ht="15" hidden="false" customHeight="false" outlineLevel="0" collapsed="false">
      <c r="A138" s="19" t="str">
        <f aca="false">IF(B138="","",ROW()-7)</f>
        <v/>
      </c>
      <c r="B138" s="6"/>
      <c r="C138" s="6"/>
      <c r="D138" s="6"/>
      <c r="E138" s="7"/>
      <c r="F138" s="7"/>
      <c r="G138" s="20"/>
      <c r="H138" s="20"/>
      <c r="I138" s="20"/>
      <c r="J138" s="6"/>
      <c r="K138" s="6"/>
      <c r="L138" s="21"/>
      <c r="M138" s="21"/>
      <c r="N138" s="15" t="str">
        <f aca="false">IF(B138="","",IF(F138="","على رأس العمل","انتهت خدمته"))</f>
        <v/>
      </c>
      <c r="O138" s="16" t="str">
        <f aca="false">IF(B138="","",N(G138)+N(H138)+N(I138))</f>
        <v/>
      </c>
      <c r="P138" s="22" t="str">
        <f aca="false">IF(B138="","",IF(F138="",AS_OF,F138))</f>
        <v/>
      </c>
      <c r="Q138" s="23" t="str">
        <f aca="false">IF(OR(AC138="",AD138=""),"",AB138+(X138-AC138)/(AD138-AC138))</f>
        <v/>
      </c>
      <c r="R138" s="16" t="str">
        <f aca="false">IF(Q138="","",O138/2*MIN(Q138,5)+O138*MAX(Q138-5,0))</f>
        <v/>
      </c>
      <c r="S138" s="16" t="str">
        <f aca="false">IF(Q138="","",IF(J138="لبعض الوقت","خارج النطاق",IF(J138="عمل مرن",0,R138)))</f>
        <v/>
      </c>
      <c r="T138" s="16" t="str">
        <f aca="false">IF(Q138="","",IF(J138="لبعض الوقت","خارج النطاق",IF(J138="عمل مرن",0,R138*IF(Q138&lt;2,0,IF(Q138&lt;=5,1/3,IF(Q138&lt;10,2/3,1))))))</f>
        <v/>
      </c>
      <c r="U138" s="16" t="str">
        <f aca="false">IF(F138="","",IF(Q138="","",IF(J138="لبعض الوقت","خارج النطاق",IF(J138="عمل مرن",0,R138*IF(AE138="none",0,IF(AE138="resign",IF(Q138&lt;2,0,IF(Q138&lt;=5,1/3,IF(Q138&lt;10,2/3,1))),1))))))</f>
        <v/>
      </c>
      <c r="V138" s="16" t="n">
        <f aca="false">IF(OR(OR(E138="",P138="",N(O138)&lt;=0),N(M138)&lt;=0),0,IF(J138="عمل مرن",0,N(M138)*O138/30))</f>
        <v>0</v>
      </c>
      <c r="W138" s="13" t="str">
        <f aca="false">IF(Q138="","",IF(F138="",N(S138),N(U138))+V138)</f>
        <v/>
      </c>
      <c r="X138" s="0" t="str">
        <f aca="false">IF(OR(E138="",P138="",N(O138)&lt;=0),"",P138+1-N(L138))</f>
        <v/>
      </c>
      <c r="Y138" s="0" t="str">
        <f aca="false">IF(OR(E138="",P138="",N(O138)&lt;=0),"",IFERROR(MATCH(E138,UQ_START,1),""))</f>
        <v/>
      </c>
      <c r="Z138" s="0" t="str">
        <f aca="false">IF(Y138="","",E138-INDEX(UQ_START,Y138)+1)</f>
        <v/>
      </c>
      <c r="AA138" s="0" t="str">
        <f aca="false">IF(AND(X138&lt;&gt;"",X138&gt;E138,OR(CAL="ميلادي",Y138&lt;&gt;"")),INT((X138-E138)/IF(CAL="هجري",355,366)),"")</f>
        <v/>
      </c>
      <c r="AB138" s="0" t="str">
        <f aca="false">IF(AA138="","",IFERROR(AA138+IF(IF(CAL="هجري",(INDEX(UQ_START,Y138+12*(AA138+1))+MIN(Z138,INDEX(UQ_LEN,Y138+12*(AA138+1)))-1),DATE(YEAR(E138)+(AA138+1),MONTH(E138),MIN(DAY(E138),DAY(EOMONTH(DATE(YEAR(E138)+(AA138+1),MONTH(E138),1),0)))))&lt;=X138,1,0),""))</f>
        <v/>
      </c>
      <c r="AC138" s="0" t="str">
        <f aca="false">IF(AB138="","",IFERROR(IF(CAL="هجري",(INDEX(UQ_START,Y138+12*(AB138))+MIN(Z138,INDEX(UQ_LEN,Y138+12*(AB138)))-1),DATE(YEAR(E138)+(AB138),MONTH(E138),MIN(DAY(E138),DAY(EOMONTH(DATE(YEAR(E138)+(AB138),MONTH(E138),1),0))))),""))</f>
        <v/>
      </c>
      <c r="AD138" s="0" t="str">
        <f aca="false">IF(AB138="","",IFERROR(IF(CAL="هجري",(INDEX(UQ_START,Y138+12*(AB138+1))+MIN(Z138,INDEX(UQ_LEN,Y138+12*(AB138+1)))-1),DATE(YEAR(E138)+(AB138+1),MONTH(E138),MIN(DAY(E138),DAY(EOMONTH(DATE(YEAR(E138)+(AB138+1),MONTH(E138),1),0))))),""))</f>
        <v/>
      </c>
      <c r="AE138" s="0" t="str">
        <f aca="false">IF(F138="","full",IFERROR(VLOOKUP(K138,L_ENDTAB,2,0),"full"))</f>
        <v>full</v>
      </c>
    </row>
    <row r="139" customFormat="false" ht="15" hidden="false" customHeight="false" outlineLevel="0" collapsed="false">
      <c r="A139" s="19" t="str">
        <f aca="false">IF(B139="","",ROW()-7)</f>
        <v/>
      </c>
      <c r="B139" s="6"/>
      <c r="C139" s="6"/>
      <c r="D139" s="6"/>
      <c r="E139" s="7"/>
      <c r="F139" s="7"/>
      <c r="G139" s="20"/>
      <c r="H139" s="20"/>
      <c r="I139" s="20"/>
      <c r="J139" s="6"/>
      <c r="K139" s="6"/>
      <c r="L139" s="21"/>
      <c r="M139" s="21"/>
      <c r="N139" s="15" t="str">
        <f aca="false">IF(B139="","",IF(F139="","على رأس العمل","انتهت خدمته"))</f>
        <v/>
      </c>
      <c r="O139" s="26" t="str">
        <f aca="false">IF(B139="","",N(G139)+N(H139)+N(I139))</f>
        <v/>
      </c>
      <c r="P139" s="27" t="str">
        <f aca="false">IF(B139="","",IF(F139="",AS_OF,F139))</f>
        <v/>
      </c>
      <c r="Q139" s="28" t="str">
        <f aca="false">IF(OR(AC139="",AD139=""),"",AB139+(X139-AC139)/(AD139-AC139))</f>
        <v/>
      </c>
      <c r="R139" s="26" t="str">
        <f aca="false">IF(Q139="","",O139/2*MIN(Q139,5)+O139*MAX(Q139-5,0))</f>
        <v/>
      </c>
      <c r="S139" s="26" t="str">
        <f aca="false">IF(Q139="","",IF(J139="لبعض الوقت","خارج النطاق",IF(J139="عمل مرن",0,R139)))</f>
        <v/>
      </c>
      <c r="T139" s="26" t="str">
        <f aca="false">IF(Q139="","",IF(J139="لبعض الوقت","خارج النطاق",IF(J139="عمل مرن",0,R139*IF(Q139&lt;2,0,IF(Q139&lt;=5,1/3,IF(Q139&lt;10,2/3,1))))))</f>
        <v/>
      </c>
      <c r="U139" s="26" t="str">
        <f aca="false">IF(F139="","",IF(Q139="","",IF(J139="لبعض الوقت","خارج النطاق",IF(J139="عمل مرن",0,R139*IF(AE139="none",0,IF(AE139="resign",IF(Q139&lt;2,0,IF(Q139&lt;=5,1/3,IF(Q139&lt;10,2/3,1))),1))))))</f>
        <v/>
      </c>
      <c r="V139" s="26" t="n">
        <f aca="false">IF(OR(OR(E139="",P139="",N(O139)&lt;=0),N(M139)&lt;=0),0,IF(J139="عمل مرن",0,N(M139)*O139/30))</f>
        <v>0</v>
      </c>
      <c r="W139" s="29" t="str">
        <f aca="false">IF(Q139="","",IF(F139="",N(S139),N(U139))+V139)</f>
        <v/>
      </c>
      <c r="X139" s="0" t="str">
        <f aca="false">IF(OR(E139="",P139="",N(O139)&lt;=0),"",P139+1-N(L139))</f>
        <v/>
      </c>
      <c r="Y139" s="0" t="str">
        <f aca="false">IF(OR(E139="",P139="",N(O139)&lt;=0),"",IFERROR(MATCH(E139,UQ_START,1),""))</f>
        <v/>
      </c>
      <c r="Z139" s="0" t="str">
        <f aca="false">IF(Y139="","",E139-INDEX(UQ_START,Y139)+1)</f>
        <v/>
      </c>
      <c r="AA139" s="0" t="str">
        <f aca="false">IF(AND(X139&lt;&gt;"",X139&gt;E139,OR(CAL="ميلادي",Y139&lt;&gt;"")),INT((X139-E139)/IF(CAL="هجري",355,366)),"")</f>
        <v/>
      </c>
      <c r="AB139" s="0" t="str">
        <f aca="false">IF(AA139="","",IFERROR(AA139+IF(IF(CAL="هجري",(INDEX(UQ_START,Y139+12*(AA139+1))+MIN(Z139,INDEX(UQ_LEN,Y139+12*(AA139+1)))-1),DATE(YEAR(E139)+(AA139+1),MONTH(E139),MIN(DAY(E139),DAY(EOMONTH(DATE(YEAR(E139)+(AA139+1),MONTH(E139),1),0)))))&lt;=X139,1,0),""))</f>
        <v/>
      </c>
      <c r="AC139" s="0" t="str">
        <f aca="false">IF(AB139="","",IFERROR(IF(CAL="هجري",(INDEX(UQ_START,Y139+12*(AB139))+MIN(Z139,INDEX(UQ_LEN,Y139+12*(AB139)))-1),DATE(YEAR(E139)+(AB139),MONTH(E139),MIN(DAY(E139),DAY(EOMONTH(DATE(YEAR(E139)+(AB139),MONTH(E139),1),0))))),""))</f>
        <v/>
      </c>
      <c r="AD139" s="0" t="str">
        <f aca="false">IF(AB139="","",IFERROR(IF(CAL="هجري",(INDEX(UQ_START,Y139+12*(AB139+1))+MIN(Z139,INDEX(UQ_LEN,Y139+12*(AB139+1)))-1),DATE(YEAR(E139)+(AB139+1),MONTH(E139),MIN(DAY(E139),DAY(EOMONTH(DATE(YEAR(E139)+(AB139+1),MONTH(E139),1),0))))),""))</f>
        <v/>
      </c>
      <c r="AE139" s="0" t="str">
        <f aca="false">IF(F139="","full",IFERROR(VLOOKUP(K139,L_ENDTAB,2,0),"full"))</f>
        <v>full</v>
      </c>
    </row>
    <row r="140" customFormat="false" ht="15" hidden="false" customHeight="false" outlineLevel="0" collapsed="false">
      <c r="A140" s="19" t="str">
        <f aca="false">IF(B140="","",ROW()-7)</f>
        <v/>
      </c>
      <c r="B140" s="6"/>
      <c r="C140" s="6"/>
      <c r="D140" s="6"/>
      <c r="E140" s="7"/>
      <c r="F140" s="7"/>
      <c r="G140" s="20"/>
      <c r="H140" s="20"/>
      <c r="I140" s="20"/>
      <c r="J140" s="6"/>
      <c r="K140" s="6"/>
      <c r="L140" s="21"/>
      <c r="M140" s="21"/>
      <c r="N140" s="15" t="str">
        <f aca="false">IF(B140="","",IF(F140="","على رأس العمل","انتهت خدمته"))</f>
        <v/>
      </c>
      <c r="O140" s="16" t="str">
        <f aca="false">IF(B140="","",N(G140)+N(H140)+N(I140))</f>
        <v/>
      </c>
      <c r="P140" s="22" t="str">
        <f aca="false">IF(B140="","",IF(F140="",AS_OF,F140))</f>
        <v/>
      </c>
      <c r="Q140" s="23" t="str">
        <f aca="false">IF(OR(AC140="",AD140=""),"",AB140+(X140-AC140)/(AD140-AC140))</f>
        <v/>
      </c>
      <c r="R140" s="16" t="str">
        <f aca="false">IF(Q140="","",O140/2*MIN(Q140,5)+O140*MAX(Q140-5,0))</f>
        <v/>
      </c>
      <c r="S140" s="16" t="str">
        <f aca="false">IF(Q140="","",IF(J140="لبعض الوقت","خارج النطاق",IF(J140="عمل مرن",0,R140)))</f>
        <v/>
      </c>
      <c r="T140" s="16" t="str">
        <f aca="false">IF(Q140="","",IF(J140="لبعض الوقت","خارج النطاق",IF(J140="عمل مرن",0,R140*IF(Q140&lt;2,0,IF(Q140&lt;=5,1/3,IF(Q140&lt;10,2/3,1))))))</f>
        <v/>
      </c>
      <c r="U140" s="16" t="str">
        <f aca="false">IF(F140="","",IF(Q140="","",IF(J140="لبعض الوقت","خارج النطاق",IF(J140="عمل مرن",0,R140*IF(AE140="none",0,IF(AE140="resign",IF(Q140&lt;2,0,IF(Q140&lt;=5,1/3,IF(Q140&lt;10,2/3,1))),1))))))</f>
        <v/>
      </c>
      <c r="V140" s="16" t="n">
        <f aca="false">IF(OR(OR(E140="",P140="",N(O140)&lt;=0),N(M140)&lt;=0),0,IF(J140="عمل مرن",0,N(M140)*O140/30))</f>
        <v>0</v>
      </c>
      <c r="W140" s="13" t="str">
        <f aca="false">IF(Q140="","",IF(F140="",N(S140),N(U140))+V140)</f>
        <v/>
      </c>
      <c r="X140" s="0" t="str">
        <f aca="false">IF(OR(E140="",P140="",N(O140)&lt;=0),"",P140+1-N(L140))</f>
        <v/>
      </c>
      <c r="Y140" s="0" t="str">
        <f aca="false">IF(OR(E140="",P140="",N(O140)&lt;=0),"",IFERROR(MATCH(E140,UQ_START,1),""))</f>
        <v/>
      </c>
      <c r="Z140" s="0" t="str">
        <f aca="false">IF(Y140="","",E140-INDEX(UQ_START,Y140)+1)</f>
        <v/>
      </c>
      <c r="AA140" s="0" t="str">
        <f aca="false">IF(AND(X140&lt;&gt;"",X140&gt;E140,OR(CAL="ميلادي",Y140&lt;&gt;"")),INT((X140-E140)/IF(CAL="هجري",355,366)),"")</f>
        <v/>
      </c>
      <c r="AB140" s="0" t="str">
        <f aca="false">IF(AA140="","",IFERROR(AA140+IF(IF(CAL="هجري",(INDEX(UQ_START,Y140+12*(AA140+1))+MIN(Z140,INDEX(UQ_LEN,Y140+12*(AA140+1)))-1),DATE(YEAR(E140)+(AA140+1),MONTH(E140),MIN(DAY(E140),DAY(EOMONTH(DATE(YEAR(E140)+(AA140+1),MONTH(E140),1),0)))))&lt;=X140,1,0),""))</f>
        <v/>
      </c>
      <c r="AC140" s="0" t="str">
        <f aca="false">IF(AB140="","",IFERROR(IF(CAL="هجري",(INDEX(UQ_START,Y140+12*(AB140))+MIN(Z140,INDEX(UQ_LEN,Y140+12*(AB140)))-1),DATE(YEAR(E140)+(AB140),MONTH(E140),MIN(DAY(E140),DAY(EOMONTH(DATE(YEAR(E140)+(AB140),MONTH(E140),1),0))))),""))</f>
        <v/>
      </c>
      <c r="AD140" s="0" t="str">
        <f aca="false">IF(AB140="","",IFERROR(IF(CAL="هجري",(INDEX(UQ_START,Y140+12*(AB140+1))+MIN(Z140,INDEX(UQ_LEN,Y140+12*(AB140+1)))-1),DATE(YEAR(E140)+(AB140+1),MONTH(E140),MIN(DAY(E140),DAY(EOMONTH(DATE(YEAR(E140)+(AB140+1),MONTH(E140),1),0))))),""))</f>
        <v/>
      </c>
      <c r="AE140" s="0" t="str">
        <f aca="false">IF(F140="","full",IFERROR(VLOOKUP(K140,L_ENDTAB,2,0),"full"))</f>
        <v>full</v>
      </c>
    </row>
    <row r="141" customFormat="false" ht="15" hidden="false" customHeight="false" outlineLevel="0" collapsed="false">
      <c r="A141" s="19" t="str">
        <f aca="false">IF(B141="","",ROW()-7)</f>
        <v/>
      </c>
      <c r="B141" s="6"/>
      <c r="C141" s="6"/>
      <c r="D141" s="6"/>
      <c r="E141" s="7"/>
      <c r="F141" s="7"/>
      <c r="G141" s="20"/>
      <c r="H141" s="20"/>
      <c r="I141" s="20"/>
      <c r="J141" s="6"/>
      <c r="K141" s="6"/>
      <c r="L141" s="21"/>
      <c r="M141" s="21"/>
      <c r="N141" s="15" t="str">
        <f aca="false">IF(B141="","",IF(F141="","على رأس العمل","انتهت خدمته"))</f>
        <v/>
      </c>
      <c r="O141" s="26" t="str">
        <f aca="false">IF(B141="","",N(G141)+N(H141)+N(I141))</f>
        <v/>
      </c>
      <c r="P141" s="27" t="str">
        <f aca="false">IF(B141="","",IF(F141="",AS_OF,F141))</f>
        <v/>
      </c>
      <c r="Q141" s="28" t="str">
        <f aca="false">IF(OR(AC141="",AD141=""),"",AB141+(X141-AC141)/(AD141-AC141))</f>
        <v/>
      </c>
      <c r="R141" s="26" t="str">
        <f aca="false">IF(Q141="","",O141/2*MIN(Q141,5)+O141*MAX(Q141-5,0))</f>
        <v/>
      </c>
      <c r="S141" s="26" t="str">
        <f aca="false">IF(Q141="","",IF(J141="لبعض الوقت","خارج النطاق",IF(J141="عمل مرن",0,R141)))</f>
        <v/>
      </c>
      <c r="T141" s="26" t="str">
        <f aca="false">IF(Q141="","",IF(J141="لبعض الوقت","خارج النطاق",IF(J141="عمل مرن",0,R141*IF(Q141&lt;2,0,IF(Q141&lt;=5,1/3,IF(Q141&lt;10,2/3,1))))))</f>
        <v/>
      </c>
      <c r="U141" s="26" t="str">
        <f aca="false">IF(F141="","",IF(Q141="","",IF(J141="لبعض الوقت","خارج النطاق",IF(J141="عمل مرن",0,R141*IF(AE141="none",0,IF(AE141="resign",IF(Q141&lt;2,0,IF(Q141&lt;=5,1/3,IF(Q141&lt;10,2/3,1))),1))))))</f>
        <v/>
      </c>
      <c r="V141" s="26" t="n">
        <f aca="false">IF(OR(OR(E141="",P141="",N(O141)&lt;=0),N(M141)&lt;=0),0,IF(J141="عمل مرن",0,N(M141)*O141/30))</f>
        <v>0</v>
      </c>
      <c r="W141" s="29" t="str">
        <f aca="false">IF(Q141="","",IF(F141="",N(S141),N(U141))+V141)</f>
        <v/>
      </c>
      <c r="X141" s="0" t="str">
        <f aca="false">IF(OR(E141="",P141="",N(O141)&lt;=0),"",P141+1-N(L141))</f>
        <v/>
      </c>
      <c r="Y141" s="0" t="str">
        <f aca="false">IF(OR(E141="",P141="",N(O141)&lt;=0),"",IFERROR(MATCH(E141,UQ_START,1),""))</f>
        <v/>
      </c>
      <c r="Z141" s="0" t="str">
        <f aca="false">IF(Y141="","",E141-INDEX(UQ_START,Y141)+1)</f>
        <v/>
      </c>
      <c r="AA141" s="0" t="str">
        <f aca="false">IF(AND(X141&lt;&gt;"",X141&gt;E141,OR(CAL="ميلادي",Y141&lt;&gt;"")),INT((X141-E141)/IF(CAL="هجري",355,366)),"")</f>
        <v/>
      </c>
      <c r="AB141" s="0" t="str">
        <f aca="false">IF(AA141="","",IFERROR(AA141+IF(IF(CAL="هجري",(INDEX(UQ_START,Y141+12*(AA141+1))+MIN(Z141,INDEX(UQ_LEN,Y141+12*(AA141+1)))-1),DATE(YEAR(E141)+(AA141+1),MONTH(E141),MIN(DAY(E141),DAY(EOMONTH(DATE(YEAR(E141)+(AA141+1),MONTH(E141),1),0)))))&lt;=X141,1,0),""))</f>
        <v/>
      </c>
      <c r="AC141" s="0" t="str">
        <f aca="false">IF(AB141="","",IFERROR(IF(CAL="هجري",(INDEX(UQ_START,Y141+12*(AB141))+MIN(Z141,INDEX(UQ_LEN,Y141+12*(AB141)))-1),DATE(YEAR(E141)+(AB141),MONTH(E141),MIN(DAY(E141),DAY(EOMONTH(DATE(YEAR(E141)+(AB141),MONTH(E141),1),0))))),""))</f>
        <v/>
      </c>
      <c r="AD141" s="0" t="str">
        <f aca="false">IF(AB141="","",IFERROR(IF(CAL="هجري",(INDEX(UQ_START,Y141+12*(AB141+1))+MIN(Z141,INDEX(UQ_LEN,Y141+12*(AB141+1)))-1),DATE(YEAR(E141)+(AB141+1),MONTH(E141),MIN(DAY(E141),DAY(EOMONTH(DATE(YEAR(E141)+(AB141+1),MONTH(E141),1),0))))),""))</f>
        <v/>
      </c>
      <c r="AE141" s="0" t="str">
        <f aca="false">IF(F141="","full",IFERROR(VLOOKUP(K141,L_ENDTAB,2,0),"full"))</f>
        <v>full</v>
      </c>
    </row>
    <row r="142" customFormat="false" ht="15" hidden="false" customHeight="false" outlineLevel="0" collapsed="false">
      <c r="A142" s="19" t="str">
        <f aca="false">IF(B142="","",ROW()-7)</f>
        <v/>
      </c>
      <c r="B142" s="6"/>
      <c r="C142" s="6"/>
      <c r="D142" s="6"/>
      <c r="E142" s="7"/>
      <c r="F142" s="7"/>
      <c r="G142" s="20"/>
      <c r="H142" s="20"/>
      <c r="I142" s="20"/>
      <c r="J142" s="6"/>
      <c r="K142" s="6"/>
      <c r="L142" s="21"/>
      <c r="M142" s="21"/>
      <c r="N142" s="15" t="str">
        <f aca="false">IF(B142="","",IF(F142="","على رأس العمل","انتهت خدمته"))</f>
        <v/>
      </c>
      <c r="O142" s="16" t="str">
        <f aca="false">IF(B142="","",N(G142)+N(H142)+N(I142))</f>
        <v/>
      </c>
      <c r="P142" s="22" t="str">
        <f aca="false">IF(B142="","",IF(F142="",AS_OF,F142))</f>
        <v/>
      </c>
      <c r="Q142" s="23" t="str">
        <f aca="false">IF(OR(AC142="",AD142=""),"",AB142+(X142-AC142)/(AD142-AC142))</f>
        <v/>
      </c>
      <c r="R142" s="16" t="str">
        <f aca="false">IF(Q142="","",O142/2*MIN(Q142,5)+O142*MAX(Q142-5,0))</f>
        <v/>
      </c>
      <c r="S142" s="16" t="str">
        <f aca="false">IF(Q142="","",IF(J142="لبعض الوقت","خارج النطاق",IF(J142="عمل مرن",0,R142)))</f>
        <v/>
      </c>
      <c r="T142" s="16" t="str">
        <f aca="false">IF(Q142="","",IF(J142="لبعض الوقت","خارج النطاق",IF(J142="عمل مرن",0,R142*IF(Q142&lt;2,0,IF(Q142&lt;=5,1/3,IF(Q142&lt;10,2/3,1))))))</f>
        <v/>
      </c>
      <c r="U142" s="16" t="str">
        <f aca="false">IF(F142="","",IF(Q142="","",IF(J142="لبعض الوقت","خارج النطاق",IF(J142="عمل مرن",0,R142*IF(AE142="none",0,IF(AE142="resign",IF(Q142&lt;2,0,IF(Q142&lt;=5,1/3,IF(Q142&lt;10,2/3,1))),1))))))</f>
        <v/>
      </c>
      <c r="V142" s="16" t="n">
        <f aca="false">IF(OR(OR(E142="",P142="",N(O142)&lt;=0),N(M142)&lt;=0),0,IF(J142="عمل مرن",0,N(M142)*O142/30))</f>
        <v>0</v>
      </c>
      <c r="W142" s="13" t="str">
        <f aca="false">IF(Q142="","",IF(F142="",N(S142),N(U142))+V142)</f>
        <v/>
      </c>
      <c r="X142" s="0" t="str">
        <f aca="false">IF(OR(E142="",P142="",N(O142)&lt;=0),"",P142+1-N(L142))</f>
        <v/>
      </c>
      <c r="Y142" s="0" t="str">
        <f aca="false">IF(OR(E142="",P142="",N(O142)&lt;=0),"",IFERROR(MATCH(E142,UQ_START,1),""))</f>
        <v/>
      </c>
      <c r="Z142" s="0" t="str">
        <f aca="false">IF(Y142="","",E142-INDEX(UQ_START,Y142)+1)</f>
        <v/>
      </c>
      <c r="AA142" s="0" t="str">
        <f aca="false">IF(AND(X142&lt;&gt;"",X142&gt;E142,OR(CAL="ميلادي",Y142&lt;&gt;"")),INT((X142-E142)/IF(CAL="هجري",355,366)),"")</f>
        <v/>
      </c>
      <c r="AB142" s="0" t="str">
        <f aca="false">IF(AA142="","",IFERROR(AA142+IF(IF(CAL="هجري",(INDEX(UQ_START,Y142+12*(AA142+1))+MIN(Z142,INDEX(UQ_LEN,Y142+12*(AA142+1)))-1),DATE(YEAR(E142)+(AA142+1),MONTH(E142),MIN(DAY(E142),DAY(EOMONTH(DATE(YEAR(E142)+(AA142+1),MONTH(E142),1),0)))))&lt;=X142,1,0),""))</f>
        <v/>
      </c>
      <c r="AC142" s="0" t="str">
        <f aca="false">IF(AB142="","",IFERROR(IF(CAL="هجري",(INDEX(UQ_START,Y142+12*(AB142))+MIN(Z142,INDEX(UQ_LEN,Y142+12*(AB142)))-1),DATE(YEAR(E142)+(AB142),MONTH(E142),MIN(DAY(E142),DAY(EOMONTH(DATE(YEAR(E142)+(AB142),MONTH(E142),1),0))))),""))</f>
        <v/>
      </c>
      <c r="AD142" s="0" t="str">
        <f aca="false">IF(AB142="","",IFERROR(IF(CAL="هجري",(INDEX(UQ_START,Y142+12*(AB142+1))+MIN(Z142,INDEX(UQ_LEN,Y142+12*(AB142+1)))-1),DATE(YEAR(E142)+(AB142+1),MONTH(E142),MIN(DAY(E142),DAY(EOMONTH(DATE(YEAR(E142)+(AB142+1),MONTH(E142),1),0))))),""))</f>
        <v/>
      </c>
      <c r="AE142" s="0" t="str">
        <f aca="false">IF(F142="","full",IFERROR(VLOOKUP(K142,L_ENDTAB,2,0),"full"))</f>
        <v>full</v>
      </c>
    </row>
    <row r="143" customFormat="false" ht="15" hidden="false" customHeight="false" outlineLevel="0" collapsed="false">
      <c r="A143" s="19" t="str">
        <f aca="false">IF(B143="","",ROW()-7)</f>
        <v/>
      </c>
      <c r="B143" s="6"/>
      <c r="C143" s="6"/>
      <c r="D143" s="6"/>
      <c r="E143" s="7"/>
      <c r="F143" s="7"/>
      <c r="G143" s="20"/>
      <c r="H143" s="20"/>
      <c r="I143" s="20"/>
      <c r="J143" s="6"/>
      <c r="K143" s="6"/>
      <c r="L143" s="21"/>
      <c r="M143" s="21"/>
      <c r="N143" s="15" t="str">
        <f aca="false">IF(B143="","",IF(F143="","على رأس العمل","انتهت خدمته"))</f>
        <v/>
      </c>
      <c r="O143" s="26" t="str">
        <f aca="false">IF(B143="","",N(G143)+N(H143)+N(I143))</f>
        <v/>
      </c>
      <c r="P143" s="27" t="str">
        <f aca="false">IF(B143="","",IF(F143="",AS_OF,F143))</f>
        <v/>
      </c>
      <c r="Q143" s="28" t="str">
        <f aca="false">IF(OR(AC143="",AD143=""),"",AB143+(X143-AC143)/(AD143-AC143))</f>
        <v/>
      </c>
      <c r="R143" s="26" t="str">
        <f aca="false">IF(Q143="","",O143/2*MIN(Q143,5)+O143*MAX(Q143-5,0))</f>
        <v/>
      </c>
      <c r="S143" s="26" t="str">
        <f aca="false">IF(Q143="","",IF(J143="لبعض الوقت","خارج النطاق",IF(J143="عمل مرن",0,R143)))</f>
        <v/>
      </c>
      <c r="T143" s="26" t="str">
        <f aca="false">IF(Q143="","",IF(J143="لبعض الوقت","خارج النطاق",IF(J143="عمل مرن",0,R143*IF(Q143&lt;2,0,IF(Q143&lt;=5,1/3,IF(Q143&lt;10,2/3,1))))))</f>
        <v/>
      </c>
      <c r="U143" s="26" t="str">
        <f aca="false">IF(F143="","",IF(Q143="","",IF(J143="لبعض الوقت","خارج النطاق",IF(J143="عمل مرن",0,R143*IF(AE143="none",0,IF(AE143="resign",IF(Q143&lt;2,0,IF(Q143&lt;=5,1/3,IF(Q143&lt;10,2/3,1))),1))))))</f>
        <v/>
      </c>
      <c r="V143" s="26" t="n">
        <f aca="false">IF(OR(OR(E143="",P143="",N(O143)&lt;=0),N(M143)&lt;=0),0,IF(J143="عمل مرن",0,N(M143)*O143/30))</f>
        <v>0</v>
      </c>
      <c r="W143" s="29" t="str">
        <f aca="false">IF(Q143="","",IF(F143="",N(S143),N(U143))+V143)</f>
        <v/>
      </c>
      <c r="X143" s="0" t="str">
        <f aca="false">IF(OR(E143="",P143="",N(O143)&lt;=0),"",P143+1-N(L143))</f>
        <v/>
      </c>
      <c r="Y143" s="0" t="str">
        <f aca="false">IF(OR(E143="",P143="",N(O143)&lt;=0),"",IFERROR(MATCH(E143,UQ_START,1),""))</f>
        <v/>
      </c>
      <c r="Z143" s="0" t="str">
        <f aca="false">IF(Y143="","",E143-INDEX(UQ_START,Y143)+1)</f>
        <v/>
      </c>
      <c r="AA143" s="0" t="str">
        <f aca="false">IF(AND(X143&lt;&gt;"",X143&gt;E143,OR(CAL="ميلادي",Y143&lt;&gt;"")),INT((X143-E143)/IF(CAL="هجري",355,366)),"")</f>
        <v/>
      </c>
      <c r="AB143" s="0" t="str">
        <f aca="false">IF(AA143="","",IFERROR(AA143+IF(IF(CAL="هجري",(INDEX(UQ_START,Y143+12*(AA143+1))+MIN(Z143,INDEX(UQ_LEN,Y143+12*(AA143+1)))-1),DATE(YEAR(E143)+(AA143+1),MONTH(E143),MIN(DAY(E143),DAY(EOMONTH(DATE(YEAR(E143)+(AA143+1),MONTH(E143),1),0)))))&lt;=X143,1,0),""))</f>
        <v/>
      </c>
      <c r="AC143" s="0" t="str">
        <f aca="false">IF(AB143="","",IFERROR(IF(CAL="هجري",(INDEX(UQ_START,Y143+12*(AB143))+MIN(Z143,INDEX(UQ_LEN,Y143+12*(AB143)))-1),DATE(YEAR(E143)+(AB143),MONTH(E143),MIN(DAY(E143),DAY(EOMONTH(DATE(YEAR(E143)+(AB143),MONTH(E143),1),0))))),""))</f>
        <v/>
      </c>
      <c r="AD143" s="0" t="str">
        <f aca="false">IF(AB143="","",IFERROR(IF(CAL="هجري",(INDEX(UQ_START,Y143+12*(AB143+1))+MIN(Z143,INDEX(UQ_LEN,Y143+12*(AB143+1)))-1),DATE(YEAR(E143)+(AB143+1),MONTH(E143),MIN(DAY(E143),DAY(EOMONTH(DATE(YEAR(E143)+(AB143+1),MONTH(E143),1),0))))),""))</f>
        <v/>
      </c>
      <c r="AE143" s="0" t="str">
        <f aca="false">IF(F143="","full",IFERROR(VLOOKUP(K143,L_ENDTAB,2,0),"full"))</f>
        <v>full</v>
      </c>
    </row>
    <row r="144" customFormat="false" ht="15" hidden="false" customHeight="false" outlineLevel="0" collapsed="false">
      <c r="A144" s="19" t="str">
        <f aca="false">IF(B144="","",ROW()-7)</f>
        <v/>
      </c>
      <c r="B144" s="6"/>
      <c r="C144" s="6"/>
      <c r="D144" s="6"/>
      <c r="E144" s="7"/>
      <c r="F144" s="7"/>
      <c r="G144" s="20"/>
      <c r="H144" s="20"/>
      <c r="I144" s="20"/>
      <c r="J144" s="6"/>
      <c r="K144" s="6"/>
      <c r="L144" s="21"/>
      <c r="M144" s="21"/>
      <c r="N144" s="15" t="str">
        <f aca="false">IF(B144="","",IF(F144="","على رأس العمل","انتهت خدمته"))</f>
        <v/>
      </c>
      <c r="O144" s="16" t="str">
        <f aca="false">IF(B144="","",N(G144)+N(H144)+N(I144))</f>
        <v/>
      </c>
      <c r="P144" s="22" t="str">
        <f aca="false">IF(B144="","",IF(F144="",AS_OF,F144))</f>
        <v/>
      </c>
      <c r="Q144" s="23" t="str">
        <f aca="false">IF(OR(AC144="",AD144=""),"",AB144+(X144-AC144)/(AD144-AC144))</f>
        <v/>
      </c>
      <c r="R144" s="16" t="str">
        <f aca="false">IF(Q144="","",O144/2*MIN(Q144,5)+O144*MAX(Q144-5,0))</f>
        <v/>
      </c>
      <c r="S144" s="16" t="str">
        <f aca="false">IF(Q144="","",IF(J144="لبعض الوقت","خارج النطاق",IF(J144="عمل مرن",0,R144)))</f>
        <v/>
      </c>
      <c r="T144" s="16" t="str">
        <f aca="false">IF(Q144="","",IF(J144="لبعض الوقت","خارج النطاق",IF(J144="عمل مرن",0,R144*IF(Q144&lt;2,0,IF(Q144&lt;=5,1/3,IF(Q144&lt;10,2/3,1))))))</f>
        <v/>
      </c>
      <c r="U144" s="16" t="str">
        <f aca="false">IF(F144="","",IF(Q144="","",IF(J144="لبعض الوقت","خارج النطاق",IF(J144="عمل مرن",0,R144*IF(AE144="none",0,IF(AE144="resign",IF(Q144&lt;2,0,IF(Q144&lt;=5,1/3,IF(Q144&lt;10,2/3,1))),1))))))</f>
        <v/>
      </c>
      <c r="V144" s="16" t="n">
        <f aca="false">IF(OR(OR(E144="",P144="",N(O144)&lt;=0),N(M144)&lt;=0),0,IF(J144="عمل مرن",0,N(M144)*O144/30))</f>
        <v>0</v>
      </c>
      <c r="W144" s="13" t="str">
        <f aca="false">IF(Q144="","",IF(F144="",N(S144),N(U144))+V144)</f>
        <v/>
      </c>
      <c r="X144" s="0" t="str">
        <f aca="false">IF(OR(E144="",P144="",N(O144)&lt;=0),"",P144+1-N(L144))</f>
        <v/>
      </c>
      <c r="Y144" s="0" t="str">
        <f aca="false">IF(OR(E144="",P144="",N(O144)&lt;=0),"",IFERROR(MATCH(E144,UQ_START,1),""))</f>
        <v/>
      </c>
      <c r="Z144" s="0" t="str">
        <f aca="false">IF(Y144="","",E144-INDEX(UQ_START,Y144)+1)</f>
        <v/>
      </c>
      <c r="AA144" s="0" t="str">
        <f aca="false">IF(AND(X144&lt;&gt;"",X144&gt;E144,OR(CAL="ميلادي",Y144&lt;&gt;"")),INT((X144-E144)/IF(CAL="هجري",355,366)),"")</f>
        <v/>
      </c>
      <c r="AB144" s="0" t="str">
        <f aca="false">IF(AA144="","",IFERROR(AA144+IF(IF(CAL="هجري",(INDEX(UQ_START,Y144+12*(AA144+1))+MIN(Z144,INDEX(UQ_LEN,Y144+12*(AA144+1)))-1),DATE(YEAR(E144)+(AA144+1),MONTH(E144),MIN(DAY(E144),DAY(EOMONTH(DATE(YEAR(E144)+(AA144+1),MONTH(E144),1),0)))))&lt;=X144,1,0),""))</f>
        <v/>
      </c>
      <c r="AC144" s="0" t="str">
        <f aca="false">IF(AB144="","",IFERROR(IF(CAL="هجري",(INDEX(UQ_START,Y144+12*(AB144))+MIN(Z144,INDEX(UQ_LEN,Y144+12*(AB144)))-1),DATE(YEAR(E144)+(AB144),MONTH(E144),MIN(DAY(E144),DAY(EOMONTH(DATE(YEAR(E144)+(AB144),MONTH(E144),1),0))))),""))</f>
        <v/>
      </c>
      <c r="AD144" s="0" t="str">
        <f aca="false">IF(AB144="","",IFERROR(IF(CAL="هجري",(INDEX(UQ_START,Y144+12*(AB144+1))+MIN(Z144,INDEX(UQ_LEN,Y144+12*(AB144+1)))-1),DATE(YEAR(E144)+(AB144+1),MONTH(E144),MIN(DAY(E144),DAY(EOMONTH(DATE(YEAR(E144)+(AB144+1),MONTH(E144),1),0))))),""))</f>
        <v/>
      </c>
      <c r="AE144" s="0" t="str">
        <f aca="false">IF(F144="","full",IFERROR(VLOOKUP(K144,L_ENDTAB,2,0),"full"))</f>
        <v>full</v>
      </c>
    </row>
    <row r="145" customFormat="false" ht="15" hidden="false" customHeight="false" outlineLevel="0" collapsed="false">
      <c r="A145" s="19" t="str">
        <f aca="false">IF(B145="","",ROW()-7)</f>
        <v/>
      </c>
      <c r="B145" s="6"/>
      <c r="C145" s="6"/>
      <c r="D145" s="6"/>
      <c r="E145" s="7"/>
      <c r="F145" s="7"/>
      <c r="G145" s="20"/>
      <c r="H145" s="20"/>
      <c r="I145" s="20"/>
      <c r="J145" s="6"/>
      <c r="K145" s="6"/>
      <c r="L145" s="21"/>
      <c r="M145" s="21"/>
      <c r="N145" s="15" t="str">
        <f aca="false">IF(B145="","",IF(F145="","على رأس العمل","انتهت خدمته"))</f>
        <v/>
      </c>
      <c r="O145" s="26" t="str">
        <f aca="false">IF(B145="","",N(G145)+N(H145)+N(I145))</f>
        <v/>
      </c>
      <c r="P145" s="27" t="str">
        <f aca="false">IF(B145="","",IF(F145="",AS_OF,F145))</f>
        <v/>
      </c>
      <c r="Q145" s="28" t="str">
        <f aca="false">IF(OR(AC145="",AD145=""),"",AB145+(X145-AC145)/(AD145-AC145))</f>
        <v/>
      </c>
      <c r="R145" s="26" t="str">
        <f aca="false">IF(Q145="","",O145/2*MIN(Q145,5)+O145*MAX(Q145-5,0))</f>
        <v/>
      </c>
      <c r="S145" s="26" t="str">
        <f aca="false">IF(Q145="","",IF(J145="لبعض الوقت","خارج النطاق",IF(J145="عمل مرن",0,R145)))</f>
        <v/>
      </c>
      <c r="T145" s="26" t="str">
        <f aca="false">IF(Q145="","",IF(J145="لبعض الوقت","خارج النطاق",IF(J145="عمل مرن",0,R145*IF(Q145&lt;2,0,IF(Q145&lt;=5,1/3,IF(Q145&lt;10,2/3,1))))))</f>
        <v/>
      </c>
      <c r="U145" s="26" t="str">
        <f aca="false">IF(F145="","",IF(Q145="","",IF(J145="لبعض الوقت","خارج النطاق",IF(J145="عمل مرن",0,R145*IF(AE145="none",0,IF(AE145="resign",IF(Q145&lt;2,0,IF(Q145&lt;=5,1/3,IF(Q145&lt;10,2/3,1))),1))))))</f>
        <v/>
      </c>
      <c r="V145" s="26" t="n">
        <f aca="false">IF(OR(OR(E145="",P145="",N(O145)&lt;=0),N(M145)&lt;=0),0,IF(J145="عمل مرن",0,N(M145)*O145/30))</f>
        <v>0</v>
      </c>
      <c r="W145" s="29" t="str">
        <f aca="false">IF(Q145="","",IF(F145="",N(S145),N(U145))+V145)</f>
        <v/>
      </c>
      <c r="X145" s="0" t="str">
        <f aca="false">IF(OR(E145="",P145="",N(O145)&lt;=0),"",P145+1-N(L145))</f>
        <v/>
      </c>
      <c r="Y145" s="0" t="str">
        <f aca="false">IF(OR(E145="",P145="",N(O145)&lt;=0),"",IFERROR(MATCH(E145,UQ_START,1),""))</f>
        <v/>
      </c>
      <c r="Z145" s="0" t="str">
        <f aca="false">IF(Y145="","",E145-INDEX(UQ_START,Y145)+1)</f>
        <v/>
      </c>
      <c r="AA145" s="0" t="str">
        <f aca="false">IF(AND(X145&lt;&gt;"",X145&gt;E145,OR(CAL="ميلادي",Y145&lt;&gt;"")),INT((X145-E145)/IF(CAL="هجري",355,366)),"")</f>
        <v/>
      </c>
      <c r="AB145" s="0" t="str">
        <f aca="false">IF(AA145="","",IFERROR(AA145+IF(IF(CAL="هجري",(INDEX(UQ_START,Y145+12*(AA145+1))+MIN(Z145,INDEX(UQ_LEN,Y145+12*(AA145+1)))-1),DATE(YEAR(E145)+(AA145+1),MONTH(E145),MIN(DAY(E145),DAY(EOMONTH(DATE(YEAR(E145)+(AA145+1),MONTH(E145),1),0)))))&lt;=X145,1,0),""))</f>
        <v/>
      </c>
      <c r="AC145" s="0" t="str">
        <f aca="false">IF(AB145="","",IFERROR(IF(CAL="هجري",(INDEX(UQ_START,Y145+12*(AB145))+MIN(Z145,INDEX(UQ_LEN,Y145+12*(AB145)))-1),DATE(YEAR(E145)+(AB145),MONTH(E145),MIN(DAY(E145),DAY(EOMONTH(DATE(YEAR(E145)+(AB145),MONTH(E145),1),0))))),""))</f>
        <v/>
      </c>
      <c r="AD145" s="0" t="str">
        <f aca="false">IF(AB145="","",IFERROR(IF(CAL="هجري",(INDEX(UQ_START,Y145+12*(AB145+1))+MIN(Z145,INDEX(UQ_LEN,Y145+12*(AB145+1)))-1),DATE(YEAR(E145)+(AB145+1),MONTH(E145),MIN(DAY(E145),DAY(EOMONTH(DATE(YEAR(E145)+(AB145+1),MONTH(E145),1),0))))),""))</f>
        <v/>
      </c>
      <c r="AE145" s="0" t="str">
        <f aca="false">IF(F145="","full",IFERROR(VLOOKUP(K145,L_ENDTAB,2,0),"full"))</f>
        <v>full</v>
      </c>
    </row>
    <row r="146" customFormat="false" ht="15" hidden="false" customHeight="false" outlineLevel="0" collapsed="false">
      <c r="A146" s="19" t="str">
        <f aca="false">IF(B146="","",ROW()-7)</f>
        <v/>
      </c>
      <c r="B146" s="6"/>
      <c r="C146" s="6"/>
      <c r="D146" s="6"/>
      <c r="E146" s="7"/>
      <c r="F146" s="7"/>
      <c r="G146" s="20"/>
      <c r="H146" s="20"/>
      <c r="I146" s="20"/>
      <c r="J146" s="6"/>
      <c r="K146" s="6"/>
      <c r="L146" s="21"/>
      <c r="M146" s="21"/>
      <c r="N146" s="15" t="str">
        <f aca="false">IF(B146="","",IF(F146="","على رأس العمل","انتهت خدمته"))</f>
        <v/>
      </c>
      <c r="O146" s="16" t="str">
        <f aca="false">IF(B146="","",N(G146)+N(H146)+N(I146))</f>
        <v/>
      </c>
      <c r="P146" s="22" t="str">
        <f aca="false">IF(B146="","",IF(F146="",AS_OF,F146))</f>
        <v/>
      </c>
      <c r="Q146" s="23" t="str">
        <f aca="false">IF(OR(AC146="",AD146=""),"",AB146+(X146-AC146)/(AD146-AC146))</f>
        <v/>
      </c>
      <c r="R146" s="16" t="str">
        <f aca="false">IF(Q146="","",O146/2*MIN(Q146,5)+O146*MAX(Q146-5,0))</f>
        <v/>
      </c>
      <c r="S146" s="16" t="str">
        <f aca="false">IF(Q146="","",IF(J146="لبعض الوقت","خارج النطاق",IF(J146="عمل مرن",0,R146)))</f>
        <v/>
      </c>
      <c r="T146" s="16" t="str">
        <f aca="false">IF(Q146="","",IF(J146="لبعض الوقت","خارج النطاق",IF(J146="عمل مرن",0,R146*IF(Q146&lt;2,0,IF(Q146&lt;=5,1/3,IF(Q146&lt;10,2/3,1))))))</f>
        <v/>
      </c>
      <c r="U146" s="16" t="str">
        <f aca="false">IF(F146="","",IF(Q146="","",IF(J146="لبعض الوقت","خارج النطاق",IF(J146="عمل مرن",0,R146*IF(AE146="none",0,IF(AE146="resign",IF(Q146&lt;2,0,IF(Q146&lt;=5,1/3,IF(Q146&lt;10,2/3,1))),1))))))</f>
        <v/>
      </c>
      <c r="V146" s="16" t="n">
        <f aca="false">IF(OR(OR(E146="",P146="",N(O146)&lt;=0),N(M146)&lt;=0),0,IF(J146="عمل مرن",0,N(M146)*O146/30))</f>
        <v>0</v>
      </c>
      <c r="W146" s="13" t="str">
        <f aca="false">IF(Q146="","",IF(F146="",N(S146),N(U146))+V146)</f>
        <v/>
      </c>
      <c r="X146" s="0" t="str">
        <f aca="false">IF(OR(E146="",P146="",N(O146)&lt;=0),"",P146+1-N(L146))</f>
        <v/>
      </c>
      <c r="Y146" s="0" t="str">
        <f aca="false">IF(OR(E146="",P146="",N(O146)&lt;=0),"",IFERROR(MATCH(E146,UQ_START,1),""))</f>
        <v/>
      </c>
      <c r="Z146" s="0" t="str">
        <f aca="false">IF(Y146="","",E146-INDEX(UQ_START,Y146)+1)</f>
        <v/>
      </c>
      <c r="AA146" s="0" t="str">
        <f aca="false">IF(AND(X146&lt;&gt;"",X146&gt;E146,OR(CAL="ميلادي",Y146&lt;&gt;"")),INT((X146-E146)/IF(CAL="هجري",355,366)),"")</f>
        <v/>
      </c>
      <c r="AB146" s="0" t="str">
        <f aca="false">IF(AA146="","",IFERROR(AA146+IF(IF(CAL="هجري",(INDEX(UQ_START,Y146+12*(AA146+1))+MIN(Z146,INDEX(UQ_LEN,Y146+12*(AA146+1)))-1),DATE(YEAR(E146)+(AA146+1),MONTH(E146),MIN(DAY(E146),DAY(EOMONTH(DATE(YEAR(E146)+(AA146+1),MONTH(E146),1),0)))))&lt;=X146,1,0),""))</f>
        <v/>
      </c>
      <c r="AC146" s="0" t="str">
        <f aca="false">IF(AB146="","",IFERROR(IF(CAL="هجري",(INDEX(UQ_START,Y146+12*(AB146))+MIN(Z146,INDEX(UQ_LEN,Y146+12*(AB146)))-1),DATE(YEAR(E146)+(AB146),MONTH(E146),MIN(DAY(E146),DAY(EOMONTH(DATE(YEAR(E146)+(AB146),MONTH(E146),1),0))))),""))</f>
        <v/>
      </c>
      <c r="AD146" s="0" t="str">
        <f aca="false">IF(AB146="","",IFERROR(IF(CAL="هجري",(INDEX(UQ_START,Y146+12*(AB146+1))+MIN(Z146,INDEX(UQ_LEN,Y146+12*(AB146+1)))-1),DATE(YEAR(E146)+(AB146+1),MONTH(E146),MIN(DAY(E146),DAY(EOMONTH(DATE(YEAR(E146)+(AB146+1),MONTH(E146),1),0))))),""))</f>
        <v/>
      </c>
      <c r="AE146" s="0" t="str">
        <f aca="false">IF(F146="","full",IFERROR(VLOOKUP(K146,L_ENDTAB,2,0),"full"))</f>
        <v>full</v>
      </c>
    </row>
    <row r="147" customFormat="false" ht="15" hidden="false" customHeight="false" outlineLevel="0" collapsed="false">
      <c r="A147" s="19" t="str">
        <f aca="false">IF(B147="","",ROW()-7)</f>
        <v/>
      </c>
      <c r="B147" s="6"/>
      <c r="C147" s="6"/>
      <c r="D147" s="6"/>
      <c r="E147" s="7"/>
      <c r="F147" s="7"/>
      <c r="G147" s="20"/>
      <c r="H147" s="20"/>
      <c r="I147" s="20"/>
      <c r="J147" s="6"/>
      <c r="K147" s="6"/>
      <c r="L147" s="21"/>
      <c r="M147" s="21"/>
      <c r="N147" s="15" t="str">
        <f aca="false">IF(B147="","",IF(F147="","على رأس العمل","انتهت خدمته"))</f>
        <v/>
      </c>
      <c r="O147" s="26" t="str">
        <f aca="false">IF(B147="","",N(G147)+N(H147)+N(I147))</f>
        <v/>
      </c>
      <c r="P147" s="27" t="str">
        <f aca="false">IF(B147="","",IF(F147="",AS_OF,F147))</f>
        <v/>
      </c>
      <c r="Q147" s="28" t="str">
        <f aca="false">IF(OR(AC147="",AD147=""),"",AB147+(X147-AC147)/(AD147-AC147))</f>
        <v/>
      </c>
      <c r="R147" s="26" t="str">
        <f aca="false">IF(Q147="","",O147/2*MIN(Q147,5)+O147*MAX(Q147-5,0))</f>
        <v/>
      </c>
      <c r="S147" s="26" t="str">
        <f aca="false">IF(Q147="","",IF(J147="لبعض الوقت","خارج النطاق",IF(J147="عمل مرن",0,R147)))</f>
        <v/>
      </c>
      <c r="T147" s="26" t="str">
        <f aca="false">IF(Q147="","",IF(J147="لبعض الوقت","خارج النطاق",IF(J147="عمل مرن",0,R147*IF(Q147&lt;2,0,IF(Q147&lt;=5,1/3,IF(Q147&lt;10,2/3,1))))))</f>
        <v/>
      </c>
      <c r="U147" s="26" t="str">
        <f aca="false">IF(F147="","",IF(Q147="","",IF(J147="لبعض الوقت","خارج النطاق",IF(J147="عمل مرن",0,R147*IF(AE147="none",0,IF(AE147="resign",IF(Q147&lt;2,0,IF(Q147&lt;=5,1/3,IF(Q147&lt;10,2/3,1))),1))))))</f>
        <v/>
      </c>
      <c r="V147" s="26" t="n">
        <f aca="false">IF(OR(OR(E147="",P147="",N(O147)&lt;=0),N(M147)&lt;=0),0,IF(J147="عمل مرن",0,N(M147)*O147/30))</f>
        <v>0</v>
      </c>
      <c r="W147" s="29" t="str">
        <f aca="false">IF(Q147="","",IF(F147="",N(S147),N(U147))+V147)</f>
        <v/>
      </c>
      <c r="X147" s="0" t="str">
        <f aca="false">IF(OR(E147="",P147="",N(O147)&lt;=0),"",P147+1-N(L147))</f>
        <v/>
      </c>
      <c r="Y147" s="0" t="str">
        <f aca="false">IF(OR(E147="",P147="",N(O147)&lt;=0),"",IFERROR(MATCH(E147,UQ_START,1),""))</f>
        <v/>
      </c>
      <c r="Z147" s="0" t="str">
        <f aca="false">IF(Y147="","",E147-INDEX(UQ_START,Y147)+1)</f>
        <v/>
      </c>
      <c r="AA147" s="0" t="str">
        <f aca="false">IF(AND(X147&lt;&gt;"",X147&gt;E147,OR(CAL="ميلادي",Y147&lt;&gt;"")),INT((X147-E147)/IF(CAL="هجري",355,366)),"")</f>
        <v/>
      </c>
      <c r="AB147" s="0" t="str">
        <f aca="false">IF(AA147="","",IFERROR(AA147+IF(IF(CAL="هجري",(INDEX(UQ_START,Y147+12*(AA147+1))+MIN(Z147,INDEX(UQ_LEN,Y147+12*(AA147+1)))-1),DATE(YEAR(E147)+(AA147+1),MONTH(E147),MIN(DAY(E147),DAY(EOMONTH(DATE(YEAR(E147)+(AA147+1),MONTH(E147),1),0)))))&lt;=X147,1,0),""))</f>
        <v/>
      </c>
      <c r="AC147" s="0" t="str">
        <f aca="false">IF(AB147="","",IFERROR(IF(CAL="هجري",(INDEX(UQ_START,Y147+12*(AB147))+MIN(Z147,INDEX(UQ_LEN,Y147+12*(AB147)))-1),DATE(YEAR(E147)+(AB147),MONTH(E147),MIN(DAY(E147),DAY(EOMONTH(DATE(YEAR(E147)+(AB147),MONTH(E147),1),0))))),""))</f>
        <v/>
      </c>
      <c r="AD147" s="0" t="str">
        <f aca="false">IF(AB147="","",IFERROR(IF(CAL="هجري",(INDEX(UQ_START,Y147+12*(AB147+1))+MIN(Z147,INDEX(UQ_LEN,Y147+12*(AB147+1)))-1),DATE(YEAR(E147)+(AB147+1),MONTH(E147),MIN(DAY(E147),DAY(EOMONTH(DATE(YEAR(E147)+(AB147+1),MONTH(E147),1),0))))),""))</f>
        <v/>
      </c>
      <c r="AE147" s="0" t="str">
        <f aca="false">IF(F147="","full",IFERROR(VLOOKUP(K147,L_ENDTAB,2,0),"full"))</f>
        <v>full</v>
      </c>
    </row>
    <row r="148" customFormat="false" ht="15" hidden="false" customHeight="false" outlineLevel="0" collapsed="false">
      <c r="A148" s="19" t="str">
        <f aca="false">IF(B148="","",ROW()-7)</f>
        <v/>
      </c>
      <c r="B148" s="6"/>
      <c r="C148" s="6"/>
      <c r="D148" s="6"/>
      <c r="E148" s="7"/>
      <c r="F148" s="7"/>
      <c r="G148" s="20"/>
      <c r="H148" s="20"/>
      <c r="I148" s="20"/>
      <c r="J148" s="6"/>
      <c r="K148" s="6"/>
      <c r="L148" s="21"/>
      <c r="M148" s="21"/>
      <c r="N148" s="15" t="str">
        <f aca="false">IF(B148="","",IF(F148="","على رأس العمل","انتهت خدمته"))</f>
        <v/>
      </c>
      <c r="O148" s="16" t="str">
        <f aca="false">IF(B148="","",N(G148)+N(H148)+N(I148))</f>
        <v/>
      </c>
      <c r="P148" s="22" t="str">
        <f aca="false">IF(B148="","",IF(F148="",AS_OF,F148))</f>
        <v/>
      </c>
      <c r="Q148" s="23" t="str">
        <f aca="false">IF(OR(AC148="",AD148=""),"",AB148+(X148-AC148)/(AD148-AC148))</f>
        <v/>
      </c>
      <c r="R148" s="16" t="str">
        <f aca="false">IF(Q148="","",O148/2*MIN(Q148,5)+O148*MAX(Q148-5,0))</f>
        <v/>
      </c>
      <c r="S148" s="16" t="str">
        <f aca="false">IF(Q148="","",IF(J148="لبعض الوقت","خارج النطاق",IF(J148="عمل مرن",0,R148)))</f>
        <v/>
      </c>
      <c r="T148" s="16" t="str">
        <f aca="false">IF(Q148="","",IF(J148="لبعض الوقت","خارج النطاق",IF(J148="عمل مرن",0,R148*IF(Q148&lt;2,0,IF(Q148&lt;=5,1/3,IF(Q148&lt;10,2/3,1))))))</f>
        <v/>
      </c>
      <c r="U148" s="16" t="str">
        <f aca="false">IF(F148="","",IF(Q148="","",IF(J148="لبعض الوقت","خارج النطاق",IF(J148="عمل مرن",0,R148*IF(AE148="none",0,IF(AE148="resign",IF(Q148&lt;2,0,IF(Q148&lt;=5,1/3,IF(Q148&lt;10,2/3,1))),1))))))</f>
        <v/>
      </c>
      <c r="V148" s="16" t="n">
        <f aca="false">IF(OR(OR(E148="",P148="",N(O148)&lt;=0),N(M148)&lt;=0),0,IF(J148="عمل مرن",0,N(M148)*O148/30))</f>
        <v>0</v>
      </c>
      <c r="W148" s="13" t="str">
        <f aca="false">IF(Q148="","",IF(F148="",N(S148),N(U148))+V148)</f>
        <v/>
      </c>
      <c r="X148" s="0" t="str">
        <f aca="false">IF(OR(E148="",P148="",N(O148)&lt;=0),"",P148+1-N(L148))</f>
        <v/>
      </c>
      <c r="Y148" s="0" t="str">
        <f aca="false">IF(OR(E148="",P148="",N(O148)&lt;=0),"",IFERROR(MATCH(E148,UQ_START,1),""))</f>
        <v/>
      </c>
      <c r="Z148" s="0" t="str">
        <f aca="false">IF(Y148="","",E148-INDEX(UQ_START,Y148)+1)</f>
        <v/>
      </c>
      <c r="AA148" s="0" t="str">
        <f aca="false">IF(AND(X148&lt;&gt;"",X148&gt;E148,OR(CAL="ميلادي",Y148&lt;&gt;"")),INT((X148-E148)/IF(CAL="هجري",355,366)),"")</f>
        <v/>
      </c>
      <c r="AB148" s="0" t="str">
        <f aca="false">IF(AA148="","",IFERROR(AA148+IF(IF(CAL="هجري",(INDEX(UQ_START,Y148+12*(AA148+1))+MIN(Z148,INDEX(UQ_LEN,Y148+12*(AA148+1)))-1),DATE(YEAR(E148)+(AA148+1),MONTH(E148),MIN(DAY(E148),DAY(EOMONTH(DATE(YEAR(E148)+(AA148+1),MONTH(E148),1),0)))))&lt;=X148,1,0),""))</f>
        <v/>
      </c>
      <c r="AC148" s="0" t="str">
        <f aca="false">IF(AB148="","",IFERROR(IF(CAL="هجري",(INDEX(UQ_START,Y148+12*(AB148))+MIN(Z148,INDEX(UQ_LEN,Y148+12*(AB148)))-1),DATE(YEAR(E148)+(AB148),MONTH(E148),MIN(DAY(E148),DAY(EOMONTH(DATE(YEAR(E148)+(AB148),MONTH(E148),1),0))))),""))</f>
        <v/>
      </c>
      <c r="AD148" s="0" t="str">
        <f aca="false">IF(AB148="","",IFERROR(IF(CAL="هجري",(INDEX(UQ_START,Y148+12*(AB148+1))+MIN(Z148,INDEX(UQ_LEN,Y148+12*(AB148+1)))-1),DATE(YEAR(E148)+(AB148+1),MONTH(E148),MIN(DAY(E148),DAY(EOMONTH(DATE(YEAR(E148)+(AB148+1),MONTH(E148),1),0))))),""))</f>
        <v/>
      </c>
      <c r="AE148" s="0" t="str">
        <f aca="false">IF(F148="","full",IFERROR(VLOOKUP(K148,L_ENDTAB,2,0),"full"))</f>
        <v>full</v>
      </c>
    </row>
    <row r="149" customFormat="false" ht="15" hidden="false" customHeight="false" outlineLevel="0" collapsed="false">
      <c r="A149" s="19" t="str">
        <f aca="false">IF(B149="","",ROW()-7)</f>
        <v/>
      </c>
      <c r="B149" s="6"/>
      <c r="C149" s="6"/>
      <c r="D149" s="6"/>
      <c r="E149" s="7"/>
      <c r="F149" s="7"/>
      <c r="G149" s="20"/>
      <c r="H149" s="20"/>
      <c r="I149" s="20"/>
      <c r="J149" s="6"/>
      <c r="K149" s="6"/>
      <c r="L149" s="21"/>
      <c r="M149" s="21"/>
      <c r="N149" s="15" t="str">
        <f aca="false">IF(B149="","",IF(F149="","على رأس العمل","انتهت خدمته"))</f>
        <v/>
      </c>
      <c r="O149" s="26" t="str">
        <f aca="false">IF(B149="","",N(G149)+N(H149)+N(I149))</f>
        <v/>
      </c>
      <c r="P149" s="27" t="str">
        <f aca="false">IF(B149="","",IF(F149="",AS_OF,F149))</f>
        <v/>
      </c>
      <c r="Q149" s="28" t="str">
        <f aca="false">IF(OR(AC149="",AD149=""),"",AB149+(X149-AC149)/(AD149-AC149))</f>
        <v/>
      </c>
      <c r="R149" s="26" t="str">
        <f aca="false">IF(Q149="","",O149/2*MIN(Q149,5)+O149*MAX(Q149-5,0))</f>
        <v/>
      </c>
      <c r="S149" s="26" t="str">
        <f aca="false">IF(Q149="","",IF(J149="لبعض الوقت","خارج النطاق",IF(J149="عمل مرن",0,R149)))</f>
        <v/>
      </c>
      <c r="T149" s="26" t="str">
        <f aca="false">IF(Q149="","",IF(J149="لبعض الوقت","خارج النطاق",IF(J149="عمل مرن",0,R149*IF(Q149&lt;2,0,IF(Q149&lt;=5,1/3,IF(Q149&lt;10,2/3,1))))))</f>
        <v/>
      </c>
      <c r="U149" s="26" t="str">
        <f aca="false">IF(F149="","",IF(Q149="","",IF(J149="لبعض الوقت","خارج النطاق",IF(J149="عمل مرن",0,R149*IF(AE149="none",0,IF(AE149="resign",IF(Q149&lt;2,0,IF(Q149&lt;=5,1/3,IF(Q149&lt;10,2/3,1))),1))))))</f>
        <v/>
      </c>
      <c r="V149" s="26" t="n">
        <f aca="false">IF(OR(OR(E149="",P149="",N(O149)&lt;=0),N(M149)&lt;=0),0,IF(J149="عمل مرن",0,N(M149)*O149/30))</f>
        <v>0</v>
      </c>
      <c r="W149" s="29" t="str">
        <f aca="false">IF(Q149="","",IF(F149="",N(S149),N(U149))+V149)</f>
        <v/>
      </c>
      <c r="X149" s="0" t="str">
        <f aca="false">IF(OR(E149="",P149="",N(O149)&lt;=0),"",P149+1-N(L149))</f>
        <v/>
      </c>
      <c r="Y149" s="0" t="str">
        <f aca="false">IF(OR(E149="",P149="",N(O149)&lt;=0),"",IFERROR(MATCH(E149,UQ_START,1),""))</f>
        <v/>
      </c>
      <c r="Z149" s="0" t="str">
        <f aca="false">IF(Y149="","",E149-INDEX(UQ_START,Y149)+1)</f>
        <v/>
      </c>
      <c r="AA149" s="0" t="str">
        <f aca="false">IF(AND(X149&lt;&gt;"",X149&gt;E149,OR(CAL="ميلادي",Y149&lt;&gt;"")),INT((X149-E149)/IF(CAL="هجري",355,366)),"")</f>
        <v/>
      </c>
      <c r="AB149" s="0" t="str">
        <f aca="false">IF(AA149="","",IFERROR(AA149+IF(IF(CAL="هجري",(INDEX(UQ_START,Y149+12*(AA149+1))+MIN(Z149,INDEX(UQ_LEN,Y149+12*(AA149+1)))-1),DATE(YEAR(E149)+(AA149+1),MONTH(E149),MIN(DAY(E149),DAY(EOMONTH(DATE(YEAR(E149)+(AA149+1),MONTH(E149),1),0)))))&lt;=X149,1,0),""))</f>
        <v/>
      </c>
      <c r="AC149" s="0" t="str">
        <f aca="false">IF(AB149="","",IFERROR(IF(CAL="هجري",(INDEX(UQ_START,Y149+12*(AB149))+MIN(Z149,INDEX(UQ_LEN,Y149+12*(AB149)))-1),DATE(YEAR(E149)+(AB149),MONTH(E149),MIN(DAY(E149),DAY(EOMONTH(DATE(YEAR(E149)+(AB149),MONTH(E149),1),0))))),""))</f>
        <v/>
      </c>
      <c r="AD149" s="0" t="str">
        <f aca="false">IF(AB149="","",IFERROR(IF(CAL="هجري",(INDEX(UQ_START,Y149+12*(AB149+1))+MIN(Z149,INDEX(UQ_LEN,Y149+12*(AB149+1)))-1),DATE(YEAR(E149)+(AB149+1),MONTH(E149),MIN(DAY(E149),DAY(EOMONTH(DATE(YEAR(E149)+(AB149+1),MONTH(E149),1),0))))),""))</f>
        <v/>
      </c>
      <c r="AE149" s="0" t="str">
        <f aca="false">IF(F149="","full",IFERROR(VLOOKUP(K149,L_ENDTAB,2,0),"full"))</f>
        <v>full</v>
      </c>
    </row>
    <row r="150" customFormat="false" ht="15" hidden="false" customHeight="false" outlineLevel="0" collapsed="false">
      <c r="A150" s="19" t="str">
        <f aca="false">IF(B150="","",ROW()-7)</f>
        <v/>
      </c>
      <c r="B150" s="6"/>
      <c r="C150" s="6"/>
      <c r="D150" s="6"/>
      <c r="E150" s="7"/>
      <c r="F150" s="7"/>
      <c r="G150" s="20"/>
      <c r="H150" s="20"/>
      <c r="I150" s="20"/>
      <c r="J150" s="6"/>
      <c r="K150" s="6"/>
      <c r="L150" s="21"/>
      <c r="M150" s="21"/>
      <c r="N150" s="15" t="str">
        <f aca="false">IF(B150="","",IF(F150="","على رأس العمل","انتهت خدمته"))</f>
        <v/>
      </c>
      <c r="O150" s="16" t="str">
        <f aca="false">IF(B150="","",N(G150)+N(H150)+N(I150))</f>
        <v/>
      </c>
      <c r="P150" s="22" t="str">
        <f aca="false">IF(B150="","",IF(F150="",AS_OF,F150))</f>
        <v/>
      </c>
      <c r="Q150" s="23" t="str">
        <f aca="false">IF(OR(AC150="",AD150=""),"",AB150+(X150-AC150)/(AD150-AC150))</f>
        <v/>
      </c>
      <c r="R150" s="16" t="str">
        <f aca="false">IF(Q150="","",O150/2*MIN(Q150,5)+O150*MAX(Q150-5,0))</f>
        <v/>
      </c>
      <c r="S150" s="16" t="str">
        <f aca="false">IF(Q150="","",IF(J150="لبعض الوقت","خارج النطاق",IF(J150="عمل مرن",0,R150)))</f>
        <v/>
      </c>
      <c r="T150" s="16" t="str">
        <f aca="false">IF(Q150="","",IF(J150="لبعض الوقت","خارج النطاق",IF(J150="عمل مرن",0,R150*IF(Q150&lt;2,0,IF(Q150&lt;=5,1/3,IF(Q150&lt;10,2/3,1))))))</f>
        <v/>
      </c>
      <c r="U150" s="16" t="str">
        <f aca="false">IF(F150="","",IF(Q150="","",IF(J150="لبعض الوقت","خارج النطاق",IF(J150="عمل مرن",0,R150*IF(AE150="none",0,IF(AE150="resign",IF(Q150&lt;2,0,IF(Q150&lt;=5,1/3,IF(Q150&lt;10,2/3,1))),1))))))</f>
        <v/>
      </c>
      <c r="V150" s="16" t="n">
        <f aca="false">IF(OR(OR(E150="",P150="",N(O150)&lt;=0),N(M150)&lt;=0),0,IF(J150="عمل مرن",0,N(M150)*O150/30))</f>
        <v>0</v>
      </c>
      <c r="W150" s="13" t="str">
        <f aca="false">IF(Q150="","",IF(F150="",N(S150),N(U150))+V150)</f>
        <v/>
      </c>
      <c r="X150" s="0" t="str">
        <f aca="false">IF(OR(E150="",P150="",N(O150)&lt;=0),"",P150+1-N(L150))</f>
        <v/>
      </c>
      <c r="Y150" s="0" t="str">
        <f aca="false">IF(OR(E150="",P150="",N(O150)&lt;=0),"",IFERROR(MATCH(E150,UQ_START,1),""))</f>
        <v/>
      </c>
      <c r="Z150" s="0" t="str">
        <f aca="false">IF(Y150="","",E150-INDEX(UQ_START,Y150)+1)</f>
        <v/>
      </c>
      <c r="AA150" s="0" t="str">
        <f aca="false">IF(AND(X150&lt;&gt;"",X150&gt;E150,OR(CAL="ميلادي",Y150&lt;&gt;"")),INT((X150-E150)/IF(CAL="هجري",355,366)),"")</f>
        <v/>
      </c>
      <c r="AB150" s="0" t="str">
        <f aca="false">IF(AA150="","",IFERROR(AA150+IF(IF(CAL="هجري",(INDEX(UQ_START,Y150+12*(AA150+1))+MIN(Z150,INDEX(UQ_LEN,Y150+12*(AA150+1)))-1),DATE(YEAR(E150)+(AA150+1),MONTH(E150),MIN(DAY(E150),DAY(EOMONTH(DATE(YEAR(E150)+(AA150+1),MONTH(E150),1),0)))))&lt;=X150,1,0),""))</f>
        <v/>
      </c>
      <c r="AC150" s="0" t="str">
        <f aca="false">IF(AB150="","",IFERROR(IF(CAL="هجري",(INDEX(UQ_START,Y150+12*(AB150))+MIN(Z150,INDEX(UQ_LEN,Y150+12*(AB150)))-1),DATE(YEAR(E150)+(AB150),MONTH(E150),MIN(DAY(E150),DAY(EOMONTH(DATE(YEAR(E150)+(AB150),MONTH(E150),1),0))))),""))</f>
        <v/>
      </c>
      <c r="AD150" s="0" t="str">
        <f aca="false">IF(AB150="","",IFERROR(IF(CAL="هجري",(INDEX(UQ_START,Y150+12*(AB150+1))+MIN(Z150,INDEX(UQ_LEN,Y150+12*(AB150+1)))-1),DATE(YEAR(E150)+(AB150+1),MONTH(E150),MIN(DAY(E150),DAY(EOMONTH(DATE(YEAR(E150)+(AB150+1),MONTH(E150),1),0))))),""))</f>
        <v/>
      </c>
      <c r="AE150" s="0" t="str">
        <f aca="false">IF(F150="","full",IFERROR(VLOOKUP(K150,L_ENDTAB,2,0),"full"))</f>
        <v>full</v>
      </c>
    </row>
    <row r="151" customFormat="false" ht="15" hidden="false" customHeight="false" outlineLevel="0" collapsed="false">
      <c r="A151" s="19" t="str">
        <f aca="false">IF(B151="","",ROW()-7)</f>
        <v/>
      </c>
      <c r="B151" s="6"/>
      <c r="C151" s="6"/>
      <c r="D151" s="6"/>
      <c r="E151" s="7"/>
      <c r="F151" s="7"/>
      <c r="G151" s="20"/>
      <c r="H151" s="20"/>
      <c r="I151" s="20"/>
      <c r="J151" s="6"/>
      <c r="K151" s="6"/>
      <c r="L151" s="21"/>
      <c r="M151" s="21"/>
      <c r="N151" s="15" t="str">
        <f aca="false">IF(B151="","",IF(F151="","على رأس العمل","انتهت خدمته"))</f>
        <v/>
      </c>
      <c r="O151" s="26" t="str">
        <f aca="false">IF(B151="","",N(G151)+N(H151)+N(I151))</f>
        <v/>
      </c>
      <c r="P151" s="27" t="str">
        <f aca="false">IF(B151="","",IF(F151="",AS_OF,F151))</f>
        <v/>
      </c>
      <c r="Q151" s="28" t="str">
        <f aca="false">IF(OR(AC151="",AD151=""),"",AB151+(X151-AC151)/(AD151-AC151))</f>
        <v/>
      </c>
      <c r="R151" s="26" t="str">
        <f aca="false">IF(Q151="","",O151/2*MIN(Q151,5)+O151*MAX(Q151-5,0))</f>
        <v/>
      </c>
      <c r="S151" s="26" t="str">
        <f aca="false">IF(Q151="","",IF(J151="لبعض الوقت","خارج النطاق",IF(J151="عمل مرن",0,R151)))</f>
        <v/>
      </c>
      <c r="T151" s="26" t="str">
        <f aca="false">IF(Q151="","",IF(J151="لبعض الوقت","خارج النطاق",IF(J151="عمل مرن",0,R151*IF(Q151&lt;2,0,IF(Q151&lt;=5,1/3,IF(Q151&lt;10,2/3,1))))))</f>
        <v/>
      </c>
      <c r="U151" s="26" t="str">
        <f aca="false">IF(F151="","",IF(Q151="","",IF(J151="لبعض الوقت","خارج النطاق",IF(J151="عمل مرن",0,R151*IF(AE151="none",0,IF(AE151="resign",IF(Q151&lt;2,0,IF(Q151&lt;=5,1/3,IF(Q151&lt;10,2/3,1))),1))))))</f>
        <v/>
      </c>
      <c r="V151" s="26" t="n">
        <f aca="false">IF(OR(OR(E151="",P151="",N(O151)&lt;=0),N(M151)&lt;=0),0,IF(J151="عمل مرن",0,N(M151)*O151/30))</f>
        <v>0</v>
      </c>
      <c r="W151" s="29" t="str">
        <f aca="false">IF(Q151="","",IF(F151="",N(S151),N(U151))+V151)</f>
        <v/>
      </c>
      <c r="X151" s="0" t="str">
        <f aca="false">IF(OR(E151="",P151="",N(O151)&lt;=0),"",P151+1-N(L151))</f>
        <v/>
      </c>
      <c r="Y151" s="0" t="str">
        <f aca="false">IF(OR(E151="",P151="",N(O151)&lt;=0),"",IFERROR(MATCH(E151,UQ_START,1),""))</f>
        <v/>
      </c>
      <c r="Z151" s="0" t="str">
        <f aca="false">IF(Y151="","",E151-INDEX(UQ_START,Y151)+1)</f>
        <v/>
      </c>
      <c r="AA151" s="0" t="str">
        <f aca="false">IF(AND(X151&lt;&gt;"",X151&gt;E151,OR(CAL="ميلادي",Y151&lt;&gt;"")),INT((X151-E151)/IF(CAL="هجري",355,366)),"")</f>
        <v/>
      </c>
      <c r="AB151" s="0" t="str">
        <f aca="false">IF(AA151="","",IFERROR(AA151+IF(IF(CAL="هجري",(INDEX(UQ_START,Y151+12*(AA151+1))+MIN(Z151,INDEX(UQ_LEN,Y151+12*(AA151+1)))-1),DATE(YEAR(E151)+(AA151+1),MONTH(E151),MIN(DAY(E151),DAY(EOMONTH(DATE(YEAR(E151)+(AA151+1),MONTH(E151),1),0)))))&lt;=X151,1,0),""))</f>
        <v/>
      </c>
      <c r="AC151" s="0" t="str">
        <f aca="false">IF(AB151="","",IFERROR(IF(CAL="هجري",(INDEX(UQ_START,Y151+12*(AB151))+MIN(Z151,INDEX(UQ_LEN,Y151+12*(AB151)))-1),DATE(YEAR(E151)+(AB151),MONTH(E151),MIN(DAY(E151),DAY(EOMONTH(DATE(YEAR(E151)+(AB151),MONTH(E151),1),0))))),""))</f>
        <v/>
      </c>
      <c r="AD151" s="0" t="str">
        <f aca="false">IF(AB151="","",IFERROR(IF(CAL="هجري",(INDEX(UQ_START,Y151+12*(AB151+1))+MIN(Z151,INDEX(UQ_LEN,Y151+12*(AB151+1)))-1),DATE(YEAR(E151)+(AB151+1),MONTH(E151),MIN(DAY(E151),DAY(EOMONTH(DATE(YEAR(E151)+(AB151+1),MONTH(E151),1),0))))),""))</f>
        <v/>
      </c>
      <c r="AE151" s="0" t="str">
        <f aca="false">IF(F151="","full",IFERROR(VLOOKUP(K151,L_ENDTAB,2,0),"full"))</f>
        <v>full</v>
      </c>
    </row>
    <row r="152" customFormat="false" ht="15" hidden="false" customHeight="false" outlineLevel="0" collapsed="false">
      <c r="A152" s="19" t="str">
        <f aca="false">IF(B152="","",ROW()-7)</f>
        <v/>
      </c>
      <c r="B152" s="6"/>
      <c r="C152" s="6"/>
      <c r="D152" s="6"/>
      <c r="E152" s="7"/>
      <c r="F152" s="7"/>
      <c r="G152" s="20"/>
      <c r="H152" s="20"/>
      <c r="I152" s="20"/>
      <c r="J152" s="6"/>
      <c r="K152" s="6"/>
      <c r="L152" s="21"/>
      <c r="M152" s="21"/>
      <c r="N152" s="15" t="str">
        <f aca="false">IF(B152="","",IF(F152="","على رأس العمل","انتهت خدمته"))</f>
        <v/>
      </c>
      <c r="O152" s="16" t="str">
        <f aca="false">IF(B152="","",N(G152)+N(H152)+N(I152))</f>
        <v/>
      </c>
      <c r="P152" s="22" t="str">
        <f aca="false">IF(B152="","",IF(F152="",AS_OF,F152))</f>
        <v/>
      </c>
      <c r="Q152" s="23" t="str">
        <f aca="false">IF(OR(AC152="",AD152=""),"",AB152+(X152-AC152)/(AD152-AC152))</f>
        <v/>
      </c>
      <c r="R152" s="16" t="str">
        <f aca="false">IF(Q152="","",O152/2*MIN(Q152,5)+O152*MAX(Q152-5,0))</f>
        <v/>
      </c>
      <c r="S152" s="16" t="str">
        <f aca="false">IF(Q152="","",IF(J152="لبعض الوقت","خارج النطاق",IF(J152="عمل مرن",0,R152)))</f>
        <v/>
      </c>
      <c r="T152" s="16" t="str">
        <f aca="false">IF(Q152="","",IF(J152="لبعض الوقت","خارج النطاق",IF(J152="عمل مرن",0,R152*IF(Q152&lt;2,0,IF(Q152&lt;=5,1/3,IF(Q152&lt;10,2/3,1))))))</f>
        <v/>
      </c>
      <c r="U152" s="16" t="str">
        <f aca="false">IF(F152="","",IF(Q152="","",IF(J152="لبعض الوقت","خارج النطاق",IF(J152="عمل مرن",0,R152*IF(AE152="none",0,IF(AE152="resign",IF(Q152&lt;2,0,IF(Q152&lt;=5,1/3,IF(Q152&lt;10,2/3,1))),1))))))</f>
        <v/>
      </c>
      <c r="V152" s="16" t="n">
        <f aca="false">IF(OR(OR(E152="",P152="",N(O152)&lt;=0),N(M152)&lt;=0),0,IF(J152="عمل مرن",0,N(M152)*O152/30))</f>
        <v>0</v>
      </c>
      <c r="W152" s="13" t="str">
        <f aca="false">IF(Q152="","",IF(F152="",N(S152),N(U152))+V152)</f>
        <v/>
      </c>
      <c r="X152" s="0" t="str">
        <f aca="false">IF(OR(E152="",P152="",N(O152)&lt;=0),"",P152+1-N(L152))</f>
        <v/>
      </c>
      <c r="Y152" s="0" t="str">
        <f aca="false">IF(OR(E152="",P152="",N(O152)&lt;=0),"",IFERROR(MATCH(E152,UQ_START,1),""))</f>
        <v/>
      </c>
      <c r="Z152" s="0" t="str">
        <f aca="false">IF(Y152="","",E152-INDEX(UQ_START,Y152)+1)</f>
        <v/>
      </c>
      <c r="AA152" s="0" t="str">
        <f aca="false">IF(AND(X152&lt;&gt;"",X152&gt;E152,OR(CAL="ميلادي",Y152&lt;&gt;"")),INT((X152-E152)/IF(CAL="هجري",355,366)),"")</f>
        <v/>
      </c>
      <c r="AB152" s="0" t="str">
        <f aca="false">IF(AA152="","",IFERROR(AA152+IF(IF(CAL="هجري",(INDEX(UQ_START,Y152+12*(AA152+1))+MIN(Z152,INDEX(UQ_LEN,Y152+12*(AA152+1)))-1),DATE(YEAR(E152)+(AA152+1),MONTH(E152),MIN(DAY(E152),DAY(EOMONTH(DATE(YEAR(E152)+(AA152+1),MONTH(E152),1),0)))))&lt;=X152,1,0),""))</f>
        <v/>
      </c>
      <c r="AC152" s="0" t="str">
        <f aca="false">IF(AB152="","",IFERROR(IF(CAL="هجري",(INDEX(UQ_START,Y152+12*(AB152))+MIN(Z152,INDEX(UQ_LEN,Y152+12*(AB152)))-1),DATE(YEAR(E152)+(AB152),MONTH(E152),MIN(DAY(E152),DAY(EOMONTH(DATE(YEAR(E152)+(AB152),MONTH(E152),1),0))))),""))</f>
        <v/>
      </c>
      <c r="AD152" s="0" t="str">
        <f aca="false">IF(AB152="","",IFERROR(IF(CAL="هجري",(INDEX(UQ_START,Y152+12*(AB152+1))+MIN(Z152,INDEX(UQ_LEN,Y152+12*(AB152+1)))-1),DATE(YEAR(E152)+(AB152+1),MONTH(E152),MIN(DAY(E152),DAY(EOMONTH(DATE(YEAR(E152)+(AB152+1),MONTH(E152),1),0))))),""))</f>
        <v/>
      </c>
      <c r="AE152" s="0" t="str">
        <f aca="false">IF(F152="","full",IFERROR(VLOOKUP(K152,L_ENDTAB,2,0),"full"))</f>
        <v>full</v>
      </c>
    </row>
    <row r="153" customFormat="false" ht="15" hidden="false" customHeight="false" outlineLevel="0" collapsed="false">
      <c r="A153" s="19" t="str">
        <f aca="false">IF(B153="","",ROW()-7)</f>
        <v/>
      </c>
      <c r="B153" s="6"/>
      <c r="C153" s="6"/>
      <c r="D153" s="6"/>
      <c r="E153" s="7"/>
      <c r="F153" s="7"/>
      <c r="G153" s="20"/>
      <c r="H153" s="20"/>
      <c r="I153" s="20"/>
      <c r="J153" s="6"/>
      <c r="K153" s="6"/>
      <c r="L153" s="21"/>
      <c r="M153" s="21"/>
      <c r="N153" s="15" t="str">
        <f aca="false">IF(B153="","",IF(F153="","على رأس العمل","انتهت خدمته"))</f>
        <v/>
      </c>
      <c r="O153" s="26" t="str">
        <f aca="false">IF(B153="","",N(G153)+N(H153)+N(I153))</f>
        <v/>
      </c>
      <c r="P153" s="27" t="str">
        <f aca="false">IF(B153="","",IF(F153="",AS_OF,F153))</f>
        <v/>
      </c>
      <c r="Q153" s="28" t="str">
        <f aca="false">IF(OR(AC153="",AD153=""),"",AB153+(X153-AC153)/(AD153-AC153))</f>
        <v/>
      </c>
      <c r="R153" s="26" t="str">
        <f aca="false">IF(Q153="","",O153/2*MIN(Q153,5)+O153*MAX(Q153-5,0))</f>
        <v/>
      </c>
      <c r="S153" s="26" t="str">
        <f aca="false">IF(Q153="","",IF(J153="لبعض الوقت","خارج النطاق",IF(J153="عمل مرن",0,R153)))</f>
        <v/>
      </c>
      <c r="T153" s="26" t="str">
        <f aca="false">IF(Q153="","",IF(J153="لبعض الوقت","خارج النطاق",IF(J153="عمل مرن",0,R153*IF(Q153&lt;2,0,IF(Q153&lt;=5,1/3,IF(Q153&lt;10,2/3,1))))))</f>
        <v/>
      </c>
      <c r="U153" s="26" t="str">
        <f aca="false">IF(F153="","",IF(Q153="","",IF(J153="لبعض الوقت","خارج النطاق",IF(J153="عمل مرن",0,R153*IF(AE153="none",0,IF(AE153="resign",IF(Q153&lt;2,0,IF(Q153&lt;=5,1/3,IF(Q153&lt;10,2/3,1))),1))))))</f>
        <v/>
      </c>
      <c r="V153" s="26" t="n">
        <f aca="false">IF(OR(OR(E153="",P153="",N(O153)&lt;=0),N(M153)&lt;=0),0,IF(J153="عمل مرن",0,N(M153)*O153/30))</f>
        <v>0</v>
      </c>
      <c r="W153" s="29" t="str">
        <f aca="false">IF(Q153="","",IF(F153="",N(S153),N(U153))+V153)</f>
        <v/>
      </c>
      <c r="X153" s="0" t="str">
        <f aca="false">IF(OR(E153="",P153="",N(O153)&lt;=0),"",P153+1-N(L153))</f>
        <v/>
      </c>
      <c r="Y153" s="0" t="str">
        <f aca="false">IF(OR(E153="",P153="",N(O153)&lt;=0),"",IFERROR(MATCH(E153,UQ_START,1),""))</f>
        <v/>
      </c>
      <c r="Z153" s="0" t="str">
        <f aca="false">IF(Y153="","",E153-INDEX(UQ_START,Y153)+1)</f>
        <v/>
      </c>
      <c r="AA153" s="0" t="str">
        <f aca="false">IF(AND(X153&lt;&gt;"",X153&gt;E153,OR(CAL="ميلادي",Y153&lt;&gt;"")),INT((X153-E153)/IF(CAL="هجري",355,366)),"")</f>
        <v/>
      </c>
      <c r="AB153" s="0" t="str">
        <f aca="false">IF(AA153="","",IFERROR(AA153+IF(IF(CAL="هجري",(INDEX(UQ_START,Y153+12*(AA153+1))+MIN(Z153,INDEX(UQ_LEN,Y153+12*(AA153+1)))-1),DATE(YEAR(E153)+(AA153+1),MONTH(E153),MIN(DAY(E153),DAY(EOMONTH(DATE(YEAR(E153)+(AA153+1),MONTH(E153),1),0)))))&lt;=X153,1,0),""))</f>
        <v/>
      </c>
      <c r="AC153" s="0" t="str">
        <f aca="false">IF(AB153="","",IFERROR(IF(CAL="هجري",(INDEX(UQ_START,Y153+12*(AB153))+MIN(Z153,INDEX(UQ_LEN,Y153+12*(AB153)))-1),DATE(YEAR(E153)+(AB153),MONTH(E153),MIN(DAY(E153),DAY(EOMONTH(DATE(YEAR(E153)+(AB153),MONTH(E153),1),0))))),""))</f>
        <v/>
      </c>
      <c r="AD153" s="0" t="str">
        <f aca="false">IF(AB153="","",IFERROR(IF(CAL="هجري",(INDEX(UQ_START,Y153+12*(AB153+1))+MIN(Z153,INDEX(UQ_LEN,Y153+12*(AB153+1)))-1),DATE(YEAR(E153)+(AB153+1),MONTH(E153),MIN(DAY(E153),DAY(EOMONTH(DATE(YEAR(E153)+(AB153+1),MONTH(E153),1),0))))),""))</f>
        <v/>
      </c>
      <c r="AE153" s="0" t="str">
        <f aca="false">IF(F153="","full",IFERROR(VLOOKUP(K153,L_ENDTAB,2,0),"full"))</f>
        <v>full</v>
      </c>
    </row>
    <row r="154" customFormat="false" ht="15" hidden="false" customHeight="false" outlineLevel="0" collapsed="false">
      <c r="A154" s="19" t="str">
        <f aca="false">IF(B154="","",ROW()-7)</f>
        <v/>
      </c>
      <c r="B154" s="6"/>
      <c r="C154" s="6"/>
      <c r="D154" s="6"/>
      <c r="E154" s="7"/>
      <c r="F154" s="7"/>
      <c r="G154" s="20"/>
      <c r="H154" s="20"/>
      <c r="I154" s="20"/>
      <c r="J154" s="6"/>
      <c r="K154" s="6"/>
      <c r="L154" s="21"/>
      <c r="M154" s="21"/>
      <c r="N154" s="15" t="str">
        <f aca="false">IF(B154="","",IF(F154="","على رأس العمل","انتهت خدمته"))</f>
        <v/>
      </c>
      <c r="O154" s="16" t="str">
        <f aca="false">IF(B154="","",N(G154)+N(H154)+N(I154))</f>
        <v/>
      </c>
      <c r="P154" s="22" t="str">
        <f aca="false">IF(B154="","",IF(F154="",AS_OF,F154))</f>
        <v/>
      </c>
      <c r="Q154" s="23" t="str">
        <f aca="false">IF(OR(AC154="",AD154=""),"",AB154+(X154-AC154)/(AD154-AC154))</f>
        <v/>
      </c>
      <c r="R154" s="16" t="str">
        <f aca="false">IF(Q154="","",O154/2*MIN(Q154,5)+O154*MAX(Q154-5,0))</f>
        <v/>
      </c>
      <c r="S154" s="16" t="str">
        <f aca="false">IF(Q154="","",IF(J154="لبعض الوقت","خارج النطاق",IF(J154="عمل مرن",0,R154)))</f>
        <v/>
      </c>
      <c r="T154" s="16" t="str">
        <f aca="false">IF(Q154="","",IF(J154="لبعض الوقت","خارج النطاق",IF(J154="عمل مرن",0,R154*IF(Q154&lt;2,0,IF(Q154&lt;=5,1/3,IF(Q154&lt;10,2/3,1))))))</f>
        <v/>
      </c>
      <c r="U154" s="16" t="str">
        <f aca="false">IF(F154="","",IF(Q154="","",IF(J154="لبعض الوقت","خارج النطاق",IF(J154="عمل مرن",0,R154*IF(AE154="none",0,IF(AE154="resign",IF(Q154&lt;2,0,IF(Q154&lt;=5,1/3,IF(Q154&lt;10,2/3,1))),1))))))</f>
        <v/>
      </c>
      <c r="V154" s="16" t="n">
        <f aca="false">IF(OR(OR(E154="",P154="",N(O154)&lt;=0),N(M154)&lt;=0),0,IF(J154="عمل مرن",0,N(M154)*O154/30))</f>
        <v>0</v>
      </c>
      <c r="W154" s="13" t="str">
        <f aca="false">IF(Q154="","",IF(F154="",N(S154),N(U154))+V154)</f>
        <v/>
      </c>
      <c r="X154" s="0" t="str">
        <f aca="false">IF(OR(E154="",P154="",N(O154)&lt;=0),"",P154+1-N(L154))</f>
        <v/>
      </c>
      <c r="Y154" s="0" t="str">
        <f aca="false">IF(OR(E154="",P154="",N(O154)&lt;=0),"",IFERROR(MATCH(E154,UQ_START,1),""))</f>
        <v/>
      </c>
      <c r="Z154" s="0" t="str">
        <f aca="false">IF(Y154="","",E154-INDEX(UQ_START,Y154)+1)</f>
        <v/>
      </c>
      <c r="AA154" s="0" t="str">
        <f aca="false">IF(AND(X154&lt;&gt;"",X154&gt;E154,OR(CAL="ميلادي",Y154&lt;&gt;"")),INT((X154-E154)/IF(CAL="هجري",355,366)),"")</f>
        <v/>
      </c>
      <c r="AB154" s="0" t="str">
        <f aca="false">IF(AA154="","",IFERROR(AA154+IF(IF(CAL="هجري",(INDEX(UQ_START,Y154+12*(AA154+1))+MIN(Z154,INDEX(UQ_LEN,Y154+12*(AA154+1)))-1),DATE(YEAR(E154)+(AA154+1),MONTH(E154),MIN(DAY(E154),DAY(EOMONTH(DATE(YEAR(E154)+(AA154+1),MONTH(E154),1),0)))))&lt;=X154,1,0),""))</f>
        <v/>
      </c>
      <c r="AC154" s="0" t="str">
        <f aca="false">IF(AB154="","",IFERROR(IF(CAL="هجري",(INDEX(UQ_START,Y154+12*(AB154))+MIN(Z154,INDEX(UQ_LEN,Y154+12*(AB154)))-1),DATE(YEAR(E154)+(AB154),MONTH(E154),MIN(DAY(E154),DAY(EOMONTH(DATE(YEAR(E154)+(AB154),MONTH(E154),1),0))))),""))</f>
        <v/>
      </c>
      <c r="AD154" s="0" t="str">
        <f aca="false">IF(AB154="","",IFERROR(IF(CAL="هجري",(INDEX(UQ_START,Y154+12*(AB154+1))+MIN(Z154,INDEX(UQ_LEN,Y154+12*(AB154+1)))-1),DATE(YEAR(E154)+(AB154+1),MONTH(E154),MIN(DAY(E154),DAY(EOMONTH(DATE(YEAR(E154)+(AB154+1),MONTH(E154),1),0))))),""))</f>
        <v/>
      </c>
      <c r="AE154" s="0" t="str">
        <f aca="false">IF(F154="","full",IFERROR(VLOOKUP(K154,L_ENDTAB,2,0),"full"))</f>
        <v>full</v>
      </c>
    </row>
    <row r="155" customFormat="false" ht="15" hidden="false" customHeight="false" outlineLevel="0" collapsed="false">
      <c r="A155" s="19" t="str">
        <f aca="false">IF(B155="","",ROW()-7)</f>
        <v/>
      </c>
      <c r="B155" s="6"/>
      <c r="C155" s="6"/>
      <c r="D155" s="6"/>
      <c r="E155" s="7"/>
      <c r="F155" s="7"/>
      <c r="G155" s="20"/>
      <c r="H155" s="20"/>
      <c r="I155" s="20"/>
      <c r="J155" s="6"/>
      <c r="K155" s="6"/>
      <c r="L155" s="21"/>
      <c r="M155" s="21"/>
      <c r="N155" s="15" t="str">
        <f aca="false">IF(B155="","",IF(F155="","على رأس العمل","انتهت خدمته"))</f>
        <v/>
      </c>
      <c r="O155" s="26" t="str">
        <f aca="false">IF(B155="","",N(G155)+N(H155)+N(I155))</f>
        <v/>
      </c>
      <c r="P155" s="27" t="str">
        <f aca="false">IF(B155="","",IF(F155="",AS_OF,F155))</f>
        <v/>
      </c>
      <c r="Q155" s="28" t="str">
        <f aca="false">IF(OR(AC155="",AD155=""),"",AB155+(X155-AC155)/(AD155-AC155))</f>
        <v/>
      </c>
      <c r="R155" s="26" t="str">
        <f aca="false">IF(Q155="","",O155/2*MIN(Q155,5)+O155*MAX(Q155-5,0))</f>
        <v/>
      </c>
      <c r="S155" s="26" t="str">
        <f aca="false">IF(Q155="","",IF(J155="لبعض الوقت","خارج النطاق",IF(J155="عمل مرن",0,R155)))</f>
        <v/>
      </c>
      <c r="T155" s="26" t="str">
        <f aca="false">IF(Q155="","",IF(J155="لبعض الوقت","خارج النطاق",IF(J155="عمل مرن",0,R155*IF(Q155&lt;2,0,IF(Q155&lt;=5,1/3,IF(Q155&lt;10,2/3,1))))))</f>
        <v/>
      </c>
      <c r="U155" s="26" t="str">
        <f aca="false">IF(F155="","",IF(Q155="","",IF(J155="لبعض الوقت","خارج النطاق",IF(J155="عمل مرن",0,R155*IF(AE155="none",0,IF(AE155="resign",IF(Q155&lt;2,0,IF(Q155&lt;=5,1/3,IF(Q155&lt;10,2/3,1))),1))))))</f>
        <v/>
      </c>
      <c r="V155" s="26" t="n">
        <f aca="false">IF(OR(OR(E155="",P155="",N(O155)&lt;=0),N(M155)&lt;=0),0,IF(J155="عمل مرن",0,N(M155)*O155/30))</f>
        <v>0</v>
      </c>
      <c r="W155" s="29" t="str">
        <f aca="false">IF(Q155="","",IF(F155="",N(S155),N(U155))+V155)</f>
        <v/>
      </c>
      <c r="X155" s="0" t="str">
        <f aca="false">IF(OR(E155="",P155="",N(O155)&lt;=0),"",P155+1-N(L155))</f>
        <v/>
      </c>
      <c r="Y155" s="0" t="str">
        <f aca="false">IF(OR(E155="",P155="",N(O155)&lt;=0),"",IFERROR(MATCH(E155,UQ_START,1),""))</f>
        <v/>
      </c>
      <c r="Z155" s="0" t="str">
        <f aca="false">IF(Y155="","",E155-INDEX(UQ_START,Y155)+1)</f>
        <v/>
      </c>
      <c r="AA155" s="0" t="str">
        <f aca="false">IF(AND(X155&lt;&gt;"",X155&gt;E155,OR(CAL="ميلادي",Y155&lt;&gt;"")),INT((X155-E155)/IF(CAL="هجري",355,366)),"")</f>
        <v/>
      </c>
      <c r="AB155" s="0" t="str">
        <f aca="false">IF(AA155="","",IFERROR(AA155+IF(IF(CAL="هجري",(INDEX(UQ_START,Y155+12*(AA155+1))+MIN(Z155,INDEX(UQ_LEN,Y155+12*(AA155+1)))-1),DATE(YEAR(E155)+(AA155+1),MONTH(E155),MIN(DAY(E155),DAY(EOMONTH(DATE(YEAR(E155)+(AA155+1),MONTH(E155),1),0)))))&lt;=X155,1,0),""))</f>
        <v/>
      </c>
      <c r="AC155" s="0" t="str">
        <f aca="false">IF(AB155="","",IFERROR(IF(CAL="هجري",(INDEX(UQ_START,Y155+12*(AB155))+MIN(Z155,INDEX(UQ_LEN,Y155+12*(AB155)))-1),DATE(YEAR(E155)+(AB155),MONTH(E155),MIN(DAY(E155),DAY(EOMONTH(DATE(YEAR(E155)+(AB155),MONTH(E155),1),0))))),""))</f>
        <v/>
      </c>
      <c r="AD155" s="0" t="str">
        <f aca="false">IF(AB155="","",IFERROR(IF(CAL="هجري",(INDEX(UQ_START,Y155+12*(AB155+1))+MIN(Z155,INDEX(UQ_LEN,Y155+12*(AB155+1)))-1),DATE(YEAR(E155)+(AB155+1),MONTH(E155),MIN(DAY(E155),DAY(EOMONTH(DATE(YEAR(E155)+(AB155+1),MONTH(E155),1),0))))),""))</f>
        <v/>
      </c>
      <c r="AE155" s="0" t="str">
        <f aca="false">IF(F155="","full",IFERROR(VLOOKUP(K155,L_ENDTAB,2,0),"full"))</f>
        <v>full</v>
      </c>
    </row>
    <row r="156" customFormat="false" ht="15" hidden="false" customHeight="false" outlineLevel="0" collapsed="false">
      <c r="A156" s="19" t="str">
        <f aca="false">IF(B156="","",ROW()-7)</f>
        <v/>
      </c>
      <c r="B156" s="6"/>
      <c r="C156" s="6"/>
      <c r="D156" s="6"/>
      <c r="E156" s="7"/>
      <c r="F156" s="7"/>
      <c r="G156" s="20"/>
      <c r="H156" s="20"/>
      <c r="I156" s="20"/>
      <c r="J156" s="6"/>
      <c r="K156" s="6"/>
      <c r="L156" s="21"/>
      <c r="M156" s="21"/>
      <c r="N156" s="15" t="str">
        <f aca="false">IF(B156="","",IF(F156="","على رأس العمل","انتهت خدمته"))</f>
        <v/>
      </c>
      <c r="O156" s="16" t="str">
        <f aca="false">IF(B156="","",N(G156)+N(H156)+N(I156))</f>
        <v/>
      </c>
      <c r="P156" s="22" t="str">
        <f aca="false">IF(B156="","",IF(F156="",AS_OF,F156))</f>
        <v/>
      </c>
      <c r="Q156" s="23" t="str">
        <f aca="false">IF(OR(AC156="",AD156=""),"",AB156+(X156-AC156)/(AD156-AC156))</f>
        <v/>
      </c>
      <c r="R156" s="16" t="str">
        <f aca="false">IF(Q156="","",O156/2*MIN(Q156,5)+O156*MAX(Q156-5,0))</f>
        <v/>
      </c>
      <c r="S156" s="16" t="str">
        <f aca="false">IF(Q156="","",IF(J156="لبعض الوقت","خارج النطاق",IF(J156="عمل مرن",0,R156)))</f>
        <v/>
      </c>
      <c r="T156" s="16" t="str">
        <f aca="false">IF(Q156="","",IF(J156="لبعض الوقت","خارج النطاق",IF(J156="عمل مرن",0,R156*IF(Q156&lt;2,0,IF(Q156&lt;=5,1/3,IF(Q156&lt;10,2/3,1))))))</f>
        <v/>
      </c>
      <c r="U156" s="16" t="str">
        <f aca="false">IF(F156="","",IF(Q156="","",IF(J156="لبعض الوقت","خارج النطاق",IF(J156="عمل مرن",0,R156*IF(AE156="none",0,IF(AE156="resign",IF(Q156&lt;2,0,IF(Q156&lt;=5,1/3,IF(Q156&lt;10,2/3,1))),1))))))</f>
        <v/>
      </c>
      <c r="V156" s="16" t="n">
        <f aca="false">IF(OR(OR(E156="",P156="",N(O156)&lt;=0),N(M156)&lt;=0),0,IF(J156="عمل مرن",0,N(M156)*O156/30))</f>
        <v>0</v>
      </c>
      <c r="W156" s="13" t="str">
        <f aca="false">IF(Q156="","",IF(F156="",N(S156),N(U156))+V156)</f>
        <v/>
      </c>
      <c r="X156" s="0" t="str">
        <f aca="false">IF(OR(E156="",P156="",N(O156)&lt;=0),"",P156+1-N(L156))</f>
        <v/>
      </c>
      <c r="Y156" s="0" t="str">
        <f aca="false">IF(OR(E156="",P156="",N(O156)&lt;=0),"",IFERROR(MATCH(E156,UQ_START,1),""))</f>
        <v/>
      </c>
      <c r="Z156" s="0" t="str">
        <f aca="false">IF(Y156="","",E156-INDEX(UQ_START,Y156)+1)</f>
        <v/>
      </c>
      <c r="AA156" s="0" t="str">
        <f aca="false">IF(AND(X156&lt;&gt;"",X156&gt;E156,OR(CAL="ميلادي",Y156&lt;&gt;"")),INT((X156-E156)/IF(CAL="هجري",355,366)),"")</f>
        <v/>
      </c>
      <c r="AB156" s="0" t="str">
        <f aca="false">IF(AA156="","",IFERROR(AA156+IF(IF(CAL="هجري",(INDEX(UQ_START,Y156+12*(AA156+1))+MIN(Z156,INDEX(UQ_LEN,Y156+12*(AA156+1)))-1),DATE(YEAR(E156)+(AA156+1),MONTH(E156),MIN(DAY(E156),DAY(EOMONTH(DATE(YEAR(E156)+(AA156+1),MONTH(E156),1),0)))))&lt;=X156,1,0),""))</f>
        <v/>
      </c>
      <c r="AC156" s="0" t="str">
        <f aca="false">IF(AB156="","",IFERROR(IF(CAL="هجري",(INDEX(UQ_START,Y156+12*(AB156))+MIN(Z156,INDEX(UQ_LEN,Y156+12*(AB156)))-1),DATE(YEAR(E156)+(AB156),MONTH(E156),MIN(DAY(E156),DAY(EOMONTH(DATE(YEAR(E156)+(AB156),MONTH(E156),1),0))))),""))</f>
        <v/>
      </c>
      <c r="AD156" s="0" t="str">
        <f aca="false">IF(AB156="","",IFERROR(IF(CAL="هجري",(INDEX(UQ_START,Y156+12*(AB156+1))+MIN(Z156,INDEX(UQ_LEN,Y156+12*(AB156+1)))-1),DATE(YEAR(E156)+(AB156+1),MONTH(E156),MIN(DAY(E156),DAY(EOMONTH(DATE(YEAR(E156)+(AB156+1),MONTH(E156),1),0))))),""))</f>
        <v/>
      </c>
      <c r="AE156" s="0" t="str">
        <f aca="false">IF(F156="","full",IFERROR(VLOOKUP(K156,L_ENDTAB,2,0),"full"))</f>
        <v>full</v>
      </c>
    </row>
    <row r="157" customFormat="false" ht="15" hidden="false" customHeight="false" outlineLevel="0" collapsed="false">
      <c r="A157" s="19" t="str">
        <f aca="false">IF(B157="","",ROW()-7)</f>
        <v/>
      </c>
      <c r="B157" s="6"/>
      <c r="C157" s="6"/>
      <c r="D157" s="6"/>
      <c r="E157" s="7"/>
      <c r="F157" s="7"/>
      <c r="G157" s="20"/>
      <c r="H157" s="20"/>
      <c r="I157" s="20"/>
      <c r="J157" s="6"/>
      <c r="K157" s="6"/>
      <c r="L157" s="21"/>
      <c r="M157" s="21"/>
      <c r="N157" s="15" t="str">
        <f aca="false">IF(B157="","",IF(F157="","على رأس العمل","انتهت خدمته"))</f>
        <v/>
      </c>
      <c r="O157" s="26" t="str">
        <f aca="false">IF(B157="","",N(G157)+N(H157)+N(I157))</f>
        <v/>
      </c>
      <c r="P157" s="27" t="str">
        <f aca="false">IF(B157="","",IF(F157="",AS_OF,F157))</f>
        <v/>
      </c>
      <c r="Q157" s="28" t="str">
        <f aca="false">IF(OR(AC157="",AD157=""),"",AB157+(X157-AC157)/(AD157-AC157))</f>
        <v/>
      </c>
      <c r="R157" s="26" t="str">
        <f aca="false">IF(Q157="","",O157/2*MIN(Q157,5)+O157*MAX(Q157-5,0))</f>
        <v/>
      </c>
      <c r="S157" s="26" t="str">
        <f aca="false">IF(Q157="","",IF(J157="لبعض الوقت","خارج النطاق",IF(J157="عمل مرن",0,R157)))</f>
        <v/>
      </c>
      <c r="T157" s="26" t="str">
        <f aca="false">IF(Q157="","",IF(J157="لبعض الوقت","خارج النطاق",IF(J157="عمل مرن",0,R157*IF(Q157&lt;2,0,IF(Q157&lt;=5,1/3,IF(Q157&lt;10,2/3,1))))))</f>
        <v/>
      </c>
      <c r="U157" s="26" t="str">
        <f aca="false">IF(F157="","",IF(Q157="","",IF(J157="لبعض الوقت","خارج النطاق",IF(J157="عمل مرن",0,R157*IF(AE157="none",0,IF(AE157="resign",IF(Q157&lt;2,0,IF(Q157&lt;=5,1/3,IF(Q157&lt;10,2/3,1))),1))))))</f>
        <v/>
      </c>
      <c r="V157" s="26" t="n">
        <f aca="false">IF(OR(OR(E157="",P157="",N(O157)&lt;=0),N(M157)&lt;=0),0,IF(J157="عمل مرن",0,N(M157)*O157/30))</f>
        <v>0</v>
      </c>
      <c r="W157" s="29" t="str">
        <f aca="false">IF(Q157="","",IF(F157="",N(S157),N(U157))+V157)</f>
        <v/>
      </c>
      <c r="X157" s="0" t="str">
        <f aca="false">IF(OR(E157="",P157="",N(O157)&lt;=0),"",P157+1-N(L157))</f>
        <v/>
      </c>
      <c r="Y157" s="0" t="str">
        <f aca="false">IF(OR(E157="",P157="",N(O157)&lt;=0),"",IFERROR(MATCH(E157,UQ_START,1),""))</f>
        <v/>
      </c>
      <c r="Z157" s="0" t="str">
        <f aca="false">IF(Y157="","",E157-INDEX(UQ_START,Y157)+1)</f>
        <v/>
      </c>
      <c r="AA157" s="0" t="str">
        <f aca="false">IF(AND(X157&lt;&gt;"",X157&gt;E157,OR(CAL="ميلادي",Y157&lt;&gt;"")),INT((X157-E157)/IF(CAL="هجري",355,366)),"")</f>
        <v/>
      </c>
      <c r="AB157" s="0" t="str">
        <f aca="false">IF(AA157="","",IFERROR(AA157+IF(IF(CAL="هجري",(INDEX(UQ_START,Y157+12*(AA157+1))+MIN(Z157,INDEX(UQ_LEN,Y157+12*(AA157+1)))-1),DATE(YEAR(E157)+(AA157+1),MONTH(E157),MIN(DAY(E157),DAY(EOMONTH(DATE(YEAR(E157)+(AA157+1),MONTH(E157),1),0)))))&lt;=X157,1,0),""))</f>
        <v/>
      </c>
      <c r="AC157" s="0" t="str">
        <f aca="false">IF(AB157="","",IFERROR(IF(CAL="هجري",(INDEX(UQ_START,Y157+12*(AB157))+MIN(Z157,INDEX(UQ_LEN,Y157+12*(AB157)))-1),DATE(YEAR(E157)+(AB157),MONTH(E157),MIN(DAY(E157),DAY(EOMONTH(DATE(YEAR(E157)+(AB157),MONTH(E157),1),0))))),""))</f>
        <v/>
      </c>
      <c r="AD157" s="0" t="str">
        <f aca="false">IF(AB157="","",IFERROR(IF(CAL="هجري",(INDEX(UQ_START,Y157+12*(AB157+1))+MIN(Z157,INDEX(UQ_LEN,Y157+12*(AB157+1)))-1),DATE(YEAR(E157)+(AB157+1),MONTH(E157),MIN(DAY(E157),DAY(EOMONTH(DATE(YEAR(E157)+(AB157+1),MONTH(E157),1),0))))),""))</f>
        <v/>
      </c>
      <c r="AE157" s="0" t="str">
        <f aca="false">IF(F157="","full",IFERROR(VLOOKUP(K157,L_ENDTAB,2,0),"full"))</f>
        <v>full</v>
      </c>
    </row>
    <row r="158" customFormat="false" ht="15" hidden="false" customHeight="false" outlineLevel="0" collapsed="false">
      <c r="A158" s="19" t="str">
        <f aca="false">IF(B158="","",ROW()-7)</f>
        <v/>
      </c>
      <c r="B158" s="6"/>
      <c r="C158" s="6"/>
      <c r="D158" s="6"/>
      <c r="E158" s="7"/>
      <c r="F158" s="7"/>
      <c r="G158" s="20"/>
      <c r="H158" s="20"/>
      <c r="I158" s="20"/>
      <c r="J158" s="6"/>
      <c r="K158" s="6"/>
      <c r="L158" s="21"/>
      <c r="M158" s="21"/>
      <c r="N158" s="15" t="str">
        <f aca="false">IF(B158="","",IF(F158="","على رأس العمل","انتهت خدمته"))</f>
        <v/>
      </c>
      <c r="O158" s="16" t="str">
        <f aca="false">IF(B158="","",N(G158)+N(H158)+N(I158))</f>
        <v/>
      </c>
      <c r="P158" s="22" t="str">
        <f aca="false">IF(B158="","",IF(F158="",AS_OF,F158))</f>
        <v/>
      </c>
      <c r="Q158" s="23" t="str">
        <f aca="false">IF(OR(AC158="",AD158=""),"",AB158+(X158-AC158)/(AD158-AC158))</f>
        <v/>
      </c>
      <c r="R158" s="16" t="str">
        <f aca="false">IF(Q158="","",O158/2*MIN(Q158,5)+O158*MAX(Q158-5,0))</f>
        <v/>
      </c>
      <c r="S158" s="16" t="str">
        <f aca="false">IF(Q158="","",IF(J158="لبعض الوقت","خارج النطاق",IF(J158="عمل مرن",0,R158)))</f>
        <v/>
      </c>
      <c r="T158" s="16" t="str">
        <f aca="false">IF(Q158="","",IF(J158="لبعض الوقت","خارج النطاق",IF(J158="عمل مرن",0,R158*IF(Q158&lt;2,0,IF(Q158&lt;=5,1/3,IF(Q158&lt;10,2/3,1))))))</f>
        <v/>
      </c>
      <c r="U158" s="16" t="str">
        <f aca="false">IF(F158="","",IF(Q158="","",IF(J158="لبعض الوقت","خارج النطاق",IF(J158="عمل مرن",0,R158*IF(AE158="none",0,IF(AE158="resign",IF(Q158&lt;2,0,IF(Q158&lt;=5,1/3,IF(Q158&lt;10,2/3,1))),1))))))</f>
        <v/>
      </c>
      <c r="V158" s="16" t="n">
        <f aca="false">IF(OR(OR(E158="",P158="",N(O158)&lt;=0),N(M158)&lt;=0),0,IF(J158="عمل مرن",0,N(M158)*O158/30))</f>
        <v>0</v>
      </c>
      <c r="W158" s="13" t="str">
        <f aca="false">IF(Q158="","",IF(F158="",N(S158),N(U158))+V158)</f>
        <v/>
      </c>
      <c r="X158" s="0" t="str">
        <f aca="false">IF(OR(E158="",P158="",N(O158)&lt;=0),"",P158+1-N(L158))</f>
        <v/>
      </c>
      <c r="Y158" s="0" t="str">
        <f aca="false">IF(OR(E158="",P158="",N(O158)&lt;=0),"",IFERROR(MATCH(E158,UQ_START,1),""))</f>
        <v/>
      </c>
      <c r="Z158" s="0" t="str">
        <f aca="false">IF(Y158="","",E158-INDEX(UQ_START,Y158)+1)</f>
        <v/>
      </c>
      <c r="AA158" s="0" t="str">
        <f aca="false">IF(AND(X158&lt;&gt;"",X158&gt;E158,OR(CAL="ميلادي",Y158&lt;&gt;"")),INT((X158-E158)/IF(CAL="هجري",355,366)),"")</f>
        <v/>
      </c>
      <c r="AB158" s="0" t="str">
        <f aca="false">IF(AA158="","",IFERROR(AA158+IF(IF(CAL="هجري",(INDEX(UQ_START,Y158+12*(AA158+1))+MIN(Z158,INDEX(UQ_LEN,Y158+12*(AA158+1)))-1),DATE(YEAR(E158)+(AA158+1),MONTH(E158),MIN(DAY(E158),DAY(EOMONTH(DATE(YEAR(E158)+(AA158+1),MONTH(E158),1),0)))))&lt;=X158,1,0),""))</f>
        <v/>
      </c>
      <c r="AC158" s="0" t="str">
        <f aca="false">IF(AB158="","",IFERROR(IF(CAL="هجري",(INDEX(UQ_START,Y158+12*(AB158))+MIN(Z158,INDEX(UQ_LEN,Y158+12*(AB158)))-1),DATE(YEAR(E158)+(AB158),MONTH(E158),MIN(DAY(E158),DAY(EOMONTH(DATE(YEAR(E158)+(AB158),MONTH(E158),1),0))))),""))</f>
        <v/>
      </c>
      <c r="AD158" s="0" t="str">
        <f aca="false">IF(AB158="","",IFERROR(IF(CAL="هجري",(INDEX(UQ_START,Y158+12*(AB158+1))+MIN(Z158,INDEX(UQ_LEN,Y158+12*(AB158+1)))-1),DATE(YEAR(E158)+(AB158+1),MONTH(E158),MIN(DAY(E158),DAY(EOMONTH(DATE(YEAR(E158)+(AB158+1),MONTH(E158),1),0))))),""))</f>
        <v/>
      </c>
      <c r="AE158" s="0" t="str">
        <f aca="false">IF(F158="","full",IFERROR(VLOOKUP(K158,L_ENDTAB,2,0),"full"))</f>
        <v>full</v>
      </c>
    </row>
    <row r="159" customFormat="false" ht="15" hidden="false" customHeight="false" outlineLevel="0" collapsed="false">
      <c r="A159" s="19" t="str">
        <f aca="false">IF(B159="","",ROW()-7)</f>
        <v/>
      </c>
      <c r="B159" s="6"/>
      <c r="C159" s="6"/>
      <c r="D159" s="6"/>
      <c r="E159" s="7"/>
      <c r="F159" s="7"/>
      <c r="G159" s="20"/>
      <c r="H159" s="20"/>
      <c r="I159" s="20"/>
      <c r="J159" s="6"/>
      <c r="K159" s="6"/>
      <c r="L159" s="21"/>
      <c r="M159" s="21"/>
      <c r="N159" s="15" t="str">
        <f aca="false">IF(B159="","",IF(F159="","على رأس العمل","انتهت خدمته"))</f>
        <v/>
      </c>
      <c r="O159" s="26" t="str">
        <f aca="false">IF(B159="","",N(G159)+N(H159)+N(I159))</f>
        <v/>
      </c>
      <c r="P159" s="27" t="str">
        <f aca="false">IF(B159="","",IF(F159="",AS_OF,F159))</f>
        <v/>
      </c>
      <c r="Q159" s="28" t="str">
        <f aca="false">IF(OR(AC159="",AD159=""),"",AB159+(X159-AC159)/(AD159-AC159))</f>
        <v/>
      </c>
      <c r="R159" s="26" t="str">
        <f aca="false">IF(Q159="","",O159/2*MIN(Q159,5)+O159*MAX(Q159-5,0))</f>
        <v/>
      </c>
      <c r="S159" s="26" t="str">
        <f aca="false">IF(Q159="","",IF(J159="لبعض الوقت","خارج النطاق",IF(J159="عمل مرن",0,R159)))</f>
        <v/>
      </c>
      <c r="T159" s="26" t="str">
        <f aca="false">IF(Q159="","",IF(J159="لبعض الوقت","خارج النطاق",IF(J159="عمل مرن",0,R159*IF(Q159&lt;2,0,IF(Q159&lt;=5,1/3,IF(Q159&lt;10,2/3,1))))))</f>
        <v/>
      </c>
      <c r="U159" s="26" t="str">
        <f aca="false">IF(F159="","",IF(Q159="","",IF(J159="لبعض الوقت","خارج النطاق",IF(J159="عمل مرن",0,R159*IF(AE159="none",0,IF(AE159="resign",IF(Q159&lt;2,0,IF(Q159&lt;=5,1/3,IF(Q159&lt;10,2/3,1))),1))))))</f>
        <v/>
      </c>
      <c r="V159" s="26" t="n">
        <f aca="false">IF(OR(OR(E159="",P159="",N(O159)&lt;=0),N(M159)&lt;=0),0,IF(J159="عمل مرن",0,N(M159)*O159/30))</f>
        <v>0</v>
      </c>
      <c r="W159" s="29" t="str">
        <f aca="false">IF(Q159="","",IF(F159="",N(S159),N(U159))+V159)</f>
        <v/>
      </c>
      <c r="X159" s="0" t="str">
        <f aca="false">IF(OR(E159="",P159="",N(O159)&lt;=0),"",P159+1-N(L159))</f>
        <v/>
      </c>
      <c r="Y159" s="0" t="str">
        <f aca="false">IF(OR(E159="",P159="",N(O159)&lt;=0),"",IFERROR(MATCH(E159,UQ_START,1),""))</f>
        <v/>
      </c>
      <c r="Z159" s="0" t="str">
        <f aca="false">IF(Y159="","",E159-INDEX(UQ_START,Y159)+1)</f>
        <v/>
      </c>
      <c r="AA159" s="0" t="str">
        <f aca="false">IF(AND(X159&lt;&gt;"",X159&gt;E159,OR(CAL="ميلادي",Y159&lt;&gt;"")),INT((X159-E159)/IF(CAL="هجري",355,366)),"")</f>
        <v/>
      </c>
      <c r="AB159" s="0" t="str">
        <f aca="false">IF(AA159="","",IFERROR(AA159+IF(IF(CAL="هجري",(INDEX(UQ_START,Y159+12*(AA159+1))+MIN(Z159,INDEX(UQ_LEN,Y159+12*(AA159+1)))-1),DATE(YEAR(E159)+(AA159+1),MONTH(E159),MIN(DAY(E159),DAY(EOMONTH(DATE(YEAR(E159)+(AA159+1),MONTH(E159),1),0)))))&lt;=X159,1,0),""))</f>
        <v/>
      </c>
      <c r="AC159" s="0" t="str">
        <f aca="false">IF(AB159="","",IFERROR(IF(CAL="هجري",(INDEX(UQ_START,Y159+12*(AB159))+MIN(Z159,INDEX(UQ_LEN,Y159+12*(AB159)))-1),DATE(YEAR(E159)+(AB159),MONTH(E159),MIN(DAY(E159),DAY(EOMONTH(DATE(YEAR(E159)+(AB159),MONTH(E159),1),0))))),""))</f>
        <v/>
      </c>
      <c r="AD159" s="0" t="str">
        <f aca="false">IF(AB159="","",IFERROR(IF(CAL="هجري",(INDEX(UQ_START,Y159+12*(AB159+1))+MIN(Z159,INDEX(UQ_LEN,Y159+12*(AB159+1)))-1),DATE(YEAR(E159)+(AB159+1),MONTH(E159),MIN(DAY(E159),DAY(EOMONTH(DATE(YEAR(E159)+(AB159+1),MONTH(E159),1),0))))),""))</f>
        <v/>
      </c>
      <c r="AE159" s="0" t="str">
        <f aca="false">IF(F159="","full",IFERROR(VLOOKUP(K159,L_ENDTAB,2,0),"full"))</f>
        <v>full</v>
      </c>
    </row>
    <row r="160" customFormat="false" ht="15" hidden="false" customHeight="false" outlineLevel="0" collapsed="false">
      <c r="A160" s="19" t="str">
        <f aca="false">IF(B160="","",ROW()-7)</f>
        <v/>
      </c>
      <c r="B160" s="6"/>
      <c r="C160" s="6"/>
      <c r="D160" s="6"/>
      <c r="E160" s="7"/>
      <c r="F160" s="7"/>
      <c r="G160" s="20"/>
      <c r="H160" s="20"/>
      <c r="I160" s="20"/>
      <c r="J160" s="6"/>
      <c r="K160" s="6"/>
      <c r="L160" s="21"/>
      <c r="M160" s="21"/>
      <c r="N160" s="15" t="str">
        <f aca="false">IF(B160="","",IF(F160="","على رأس العمل","انتهت خدمته"))</f>
        <v/>
      </c>
      <c r="O160" s="16" t="str">
        <f aca="false">IF(B160="","",N(G160)+N(H160)+N(I160))</f>
        <v/>
      </c>
      <c r="P160" s="22" t="str">
        <f aca="false">IF(B160="","",IF(F160="",AS_OF,F160))</f>
        <v/>
      </c>
      <c r="Q160" s="23" t="str">
        <f aca="false">IF(OR(AC160="",AD160=""),"",AB160+(X160-AC160)/(AD160-AC160))</f>
        <v/>
      </c>
      <c r="R160" s="16" t="str">
        <f aca="false">IF(Q160="","",O160/2*MIN(Q160,5)+O160*MAX(Q160-5,0))</f>
        <v/>
      </c>
      <c r="S160" s="16" t="str">
        <f aca="false">IF(Q160="","",IF(J160="لبعض الوقت","خارج النطاق",IF(J160="عمل مرن",0,R160)))</f>
        <v/>
      </c>
      <c r="T160" s="16" t="str">
        <f aca="false">IF(Q160="","",IF(J160="لبعض الوقت","خارج النطاق",IF(J160="عمل مرن",0,R160*IF(Q160&lt;2,0,IF(Q160&lt;=5,1/3,IF(Q160&lt;10,2/3,1))))))</f>
        <v/>
      </c>
      <c r="U160" s="16" t="str">
        <f aca="false">IF(F160="","",IF(Q160="","",IF(J160="لبعض الوقت","خارج النطاق",IF(J160="عمل مرن",0,R160*IF(AE160="none",0,IF(AE160="resign",IF(Q160&lt;2,0,IF(Q160&lt;=5,1/3,IF(Q160&lt;10,2/3,1))),1))))))</f>
        <v/>
      </c>
      <c r="V160" s="16" t="n">
        <f aca="false">IF(OR(OR(E160="",P160="",N(O160)&lt;=0),N(M160)&lt;=0),0,IF(J160="عمل مرن",0,N(M160)*O160/30))</f>
        <v>0</v>
      </c>
      <c r="W160" s="13" t="str">
        <f aca="false">IF(Q160="","",IF(F160="",N(S160),N(U160))+V160)</f>
        <v/>
      </c>
      <c r="X160" s="0" t="str">
        <f aca="false">IF(OR(E160="",P160="",N(O160)&lt;=0),"",P160+1-N(L160))</f>
        <v/>
      </c>
      <c r="Y160" s="0" t="str">
        <f aca="false">IF(OR(E160="",P160="",N(O160)&lt;=0),"",IFERROR(MATCH(E160,UQ_START,1),""))</f>
        <v/>
      </c>
      <c r="Z160" s="0" t="str">
        <f aca="false">IF(Y160="","",E160-INDEX(UQ_START,Y160)+1)</f>
        <v/>
      </c>
      <c r="AA160" s="0" t="str">
        <f aca="false">IF(AND(X160&lt;&gt;"",X160&gt;E160,OR(CAL="ميلادي",Y160&lt;&gt;"")),INT((X160-E160)/IF(CAL="هجري",355,366)),"")</f>
        <v/>
      </c>
      <c r="AB160" s="0" t="str">
        <f aca="false">IF(AA160="","",IFERROR(AA160+IF(IF(CAL="هجري",(INDEX(UQ_START,Y160+12*(AA160+1))+MIN(Z160,INDEX(UQ_LEN,Y160+12*(AA160+1)))-1),DATE(YEAR(E160)+(AA160+1),MONTH(E160),MIN(DAY(E160),DAY(EOMONTH(DATE(YEAR(E160)+(AA160+1),MONTH(E160),1),0)))))&lt;=X160,1,0),""))</f>
        <v/>
      </c>
      <c r="AC160" s="0" t="str">
        <f aca="false">IF(AB160="","",IFERROR(IF(CAL="هجري",(INDEX(UQ_START,Y160+12*(AB160))+MIN(Z160,INDEX(UQ_LEN,Y160+12*(AB160)))-1),DATE(YEAR(E160)+(AB160),MONTH(E160),MIN(DAY(E160),DAY(EOMONTH(DATE(YEAR(E160)+(AB160),MONTH(E160),1),0))))),""))</f>
        <v/>
      </c>
      <c r="AD160" s="0" t="str">
        <f aca="false">IF(AB160="","",IFERROR(IF(CAL="هجري",(INDEX(UQ_START,Y160+12*(AB160+1))+MIN(Z160,INDEX(UQ_LEN,Y160+12*(AB160+1)))-1),DATE(YEAR(E160)+(AB160+1),MONTH(E160),MIN(DAY(E160),DAY(EOMONTH(DATE(YEAR(E160)+(AB160+1),MONTH(E160),1),0))))),""))</f>
        <v/>
      </c>
      <c r="AE160" s="0" t="str">
        <f aca="false">IF(F160="","full",IFERROR(VLOOKUP(K160,L_ENDTAB,2,0),"full"))</f>
        <v>full</v>
      </c>
    </row>
    <row r="161" customFormat="false" ht="15" hidden="false" customHeight="false" outlineLevel="0" collapsed="false">
      <c r="A161" s="19" t="str">
        <f aca="false">IF(B161="","",ROW()-7)</f>
        <v/>
      </c>
      <c r="B161" s="6"/>
      <c r="C161" s="6"/>
      <c r="D161" s="6"/>
      <c r="E161" s="7"/>
      <c r="F161" s="7"/>
      <c r="G161" s="20"/>
      <c r="H161" s="20"/>
      <c r="I161" s="20"/>
      <c r="J161" s="6"/>
      <c r="K161" s="6"/>
      <c r="L161" s="21"/>
      <c r="M161" s="21"/>
      <c r="N161" s="15" t="str">
        <f aca="false">IF(B161="","",IF(F161="","على رأس العمل","انتهت خدمته"))</f>
        <v/>
      </c>
      <c r="O161" s="26" t="str">
        <f aca="false">IF(B161="","",N(G161)+N(H161)+N(I161))</f>
        <v/>
      </c>
      <c r="P161" s="27" t="str">
        <f aca="false">IF(B161="","",IF(F161="",AS_OF,F161))</f>
        <v/>
      </c>
      <c r="Q161" s="28" t="str">
        <f aca="false">IF(OR(AC161="",AD161=""),"",AB161+(X161-AC161)/(AD161-AC161))</f>
        <v/>
      </c>
      <c r="R161" s="26" t="str">
        <f aca="false">IF(Q161="","",O161/2*MIN(Q161,5)+O161*MAX(Q161-5,0))</f>
        <v/>
      </c>
      <c r="S161" s="26" t="str">
        <f aca="false">IF(Q161="","",IF(J161="لبعض الوقت","خارج النطاق",IF(J161="عمل مرن",0,R161)))</f>
        <v/>
      </c>
      <c r="T161" s="26" t="str">
        <f aca="false">IF(Q161="","",IF(J161="لبعض الوقت","خارج النطاق",IF(J161="عمل مرن",0,R161*IF(Q161&lt;2,0,IF(Q161&lt;=5,1/3,IF(Q161&lt;10,2/3,1))))))</f>
        <v/>
      </c>
      <c r="U161" s="26" t="str">
        <f aca="false">IF(F161="","",IF(Q161="","",IF(J161="لبعض الوقت","خارج النطاق",IF(J161="عمل مرن",0,R161*IF(AE161="none",0,IF(AE161="resign",IF(Q161&lt;2,0,IF(Q161&lt;=5,1/3,IF(Q161&lt;10,2/3,1))),1))))))</f>
        <v/>
      </c>
      <c r="V161" s="26" t="n">
        <f aca="false">IF(OR(OR(E161="",P161="",N(O161)&lt;=0),N(M161)&lt;=0),0,IF(J161="عمل مرن",0,N(M161)*O161/30))</f>
        <v>0</v>
      </c>
      <c r="W161" s="29" t="str">
        <f aca="false">IF(Q161="","",IF(F161="",N(S161),N(U161))+V161)</f>
        <v/>
      </c>
      <c r="X161" s="0" t="str">
        <f aca="false">IF(OR(E161="",P161="",N(O161)&lt;=0),"",P161+1-N(L161))</f>
        <v/>
      </c>
      <c r="Y161" s="0" t="str">
        <f aca="false">IF(OR(E161="",P161="",N(O161)&lt;=0),"",IFERROR(MATCH(E161,UQ_START,1),""))</f>
        <v/>
      </c>
      <c r="Z161" s="0" t="str">
        <f aca="false">IF(Y161="","",E161-INDEX(UQ_START,Y161)+1)</f>
        <v/>
      </c>
      <c r="AA161" s="0" t="str">
        <f aca="false">IF(AND(X161&lt;&gt;"",X161&gt;E161,OR(CAL="ميلادي",Y161&lt;&gt;"")),INT((X161-E161)/IF(CAL="هجري",355,366)),"")</f>
        <v/>
      </c>
      <c r="AB161" s="0" t="str">
        <f aca="false">IF(AA161="","",IFERROR(AA161+IF(IF(CAL="هجري",(INDEX(UQ_START,Y161+12*(AA161+1))+MIN(Z161,INDEX(UQ_LEN,Y161+12*(AA161+1)))-1),DATE(YEAR(E161)+(AA161+1),MONTH(E161),MIN(DAY(E161),DAY(EOMONTH(DATE(YEAR(E161)+(AA161+1),MONTH(E161),1),0)))))&lt;=X161,1,0),""))</f>
        <v/>
      </c>
      <c r="AC161" s="0" t="str">
        <f aca="false">IF(AB161="","",IFERROR(IF(CAL="هجري",(INDEX(UQ_START,Y161+12*(AB161))+MIN(Z161,INDEX(UQ_LEN,Y161+12*(AB161)))-1),DATE(YEAR(E161)+(AB161),MONTH(E161),MIN(DAY(E161),DAY(EOMONTH(DATE(YEAR(E161)+(AB161),MONTH(E161),1),0))))),""))</f>
        <v/>
      </c>
      <c r="AD161" s="0" t="str">
        <f aca="false">IF(AB161="","",IFERROR(IF(CAL="هجري",(INDEX(UQ_START,Y161+12*(AB161+1))+MIN(Z161,INDEX(UQ_LEN,Y161+12*(AB161+1)))-1),DATE(YEAR(E161)+(AB161+1),MONTH(E161),MIN(DAY(E161),DAY(EOMONTH(DATE(YEAR(E161)+(AB161+1),MONTH(E161),1),0))))),""))</f>
        <v/>
      </c>
      <c r="AE161" s="0" t="str">
        <f aca="false">IF(F161="","full",IFERROR(VLOOKUP(K161,L_ENDTAB,2,0),"full"))</f>
        <v>full</v>
      </c>
    </row>
    <row r="162" customFormat="false" ht="15" hidden="false" customHeight="false" outlineLevel="0" collapsed="false">
      <c r="A162" s="19" t="str">
        <f aca="false">IF(B162="","",ROW()-7)</f>
        <v/>
      </c>
      <c r="B162" s="6"/>
      <c r="C162" s="6"/>
      <c r="D162" s="6"/>
      <c r="E162" s="7"/>
      <c r="F162" s="7"/>
      <c r="G162" s="20"/>
      <c r="H162" s="20"/>
      <c r="I162" s="20"/>
      <c r="J162" s="6"/>
      <c r="K162" s="6"/>
      <c r="L162" s="21"/>
      <c r="M162" s="21"/>
      <c r="N162" s="15" t="str">
        <f aca="false">IF(B162="","",IF(F162="","على رأس العمل","انتهت خدمته"))</f>
        <v/>
      </c>
      <c r="O162" s="16" t="str">
        <f aca="false">IF(B162="","",N(G162)+N(H162)+N(I162))</f>
        <v/>
      </c>
      <c r="P162" s="22" t="str">
        <f aca="false">IF(B162="","",IF(F162="",AS_OF,F162))</f>
        <v/>
      </c>
      <c r="Q162" s="23" t="str">
        <f aca="false">IF(OR(AC162="",AD162=""),"",AB162+(X162-AC162)/(AD162-AC162))</f>
        <v/>
      </c>
      <c r="R162" s="16" t="str">
        <f aca="false">IF(Q162="","",O162/2*MIN(Q162,5)+O162*MAX(Q162-5,0))</f>
        <v/>
      </c>
      <c r="S162" s="16" t="str">
        <f aca="false">IF(Q162="","",IF(J162="لبعض الوقت","خارج النطاق",IF(J162="عمل مرن",0,R162)))</f>
        <v/>
      </c>
      <c r="T162" s="16" t="str">
        <f aca="false">IF(Q162="","",IF(J162="لبعض الوقت","خارج النطاق",IF(J162="عمل مرن",0,R162*IF(Q162&lt;2,0,IF(Q162&lt;=5,1/3,IF(Q162&lt;10,2/3,1))))))</f>
        <v/>
      </c>
      <c r="U162" s="16" t="str">
        <f aca="false">IF(F162="","",IF(Q162="","",IF(J162="لبعض الوقت","خارج النطاق",IF(J162="عمل مرن",0,R162*IF(AE162="none",0,IF(AE162="resign",IF(Q162&lt;2,0,IF(Q162&lt;=5,1/3,IF(Q162&lt;10,2/3,1))),1))))))</f>
        <v/>
      </c>
      <c r="V162" s="16" t="n">
        <f aca="false">IF(OR(OR(E162="",P162="",N(O162)&lt;=0),N(M162)&lt;=0),0,IF(J162="عمل مرن",0,N(M162)*O162/30))</f>
        <v>0</v>
      </c>
      <c r="W162" s="13" t="str">
        <f aca="false">IF(Q162="","",IF(F162="",N(S162),N(U162))+V162)</f>
        <v/>
      </c>
      <c r="X162" s="0" t="str">
        <f aca="false">IF(OR(E162="",P162="",N(O162)&lt;=0),"",P162+1-N(L162))</f>
        <v/>
      </c>
      <c r="Y162" s="0" t="str">
        <f aca="false">IF(OR(E162="",P162="",N(O162)&lt;=0),"",IFERROR(MATCH(E162,UQ_START,1),""))</f>
        <v/>
      </c>
      <c r="Z162" s="0" t="str">
        <f aca="false">IF(Y162="","",E162-INDEX(UQ_START,Y162)+1)</f>
        <v/>
      </c>
      <c r="AA162" s="0" t="str">
        <f aca="false">IF(AND(X162&lt;&gt;"",X162&gt;E162,OR(CAL="ميلادي",Y162&lt;&gt;"")),INT((X162-E162)/IF(CAL="هجري",355,366)),"")</f>
        <v/>
      </c>
      <c r="AB162" s="0" t="str">
        <f aca="false">IF(AA162="","",IFERROR(AA162+IF(IF(CAL="هجري",(INDEX(UQ_START,Y162+12*(AA162+1))+MIN(Z162,INDEX(UQ_LEN,Y162+12*(AA162+1)))-1),DATE(YEAR(E162)+(AA162+1),MONTH(E162),MIN(DAY(E162),DAY(EOMONTH(DATE(YEAR(E162)+(AA162+1),MONTH(E162),1),0)))))&lt;=X162,1,0),""))</f>
        <v/>
      </c>
      <c r="AC162" s="0" t="str">
        <f aca="false">IF(AB162="","",IFERROR(IF(CAL="هجري",(INDEX(UQ_START,Y162+12*(AB162))+MIN(Z162,INDEX(UQ_LEN,Y162+12*(AB162)))-1),DATE(YEAR(E162)+(AB162),MONTH(E162),MIN(DAY(E162),DAY(EOMONTH(DATE(YEAR(E162)+(AB162),MONTH(E162),1),0))))),""))</f>
        <v/>
      </c>
      <c r="AD162" s="0" t="str">
        <f aca="false">IF(AB162="","",IFERROR(IF(CAL="هجري",(INDEX(UQ_START,Y162+12*(AB162+1))+MIN(Z162,INDEX(UQ_LEN,Y162+12*(AB162+1)))-1),DATE(YEAR(E162)+(AB162+1),MONTH(E162),MIN(DAY(E162),DAY(EOMONTH(DATE(YEAR(E162)+(AB162+1),MONTH(E162),1),0))))),""))</f>
        <v/>
      </c>
      <c r="AE162" s="0" t="str">
        <f aca="false">IF(F162="","full",IFERROR(VLOOKUP(K162,L_ENDTAB,2,0),"full"))</f>
        <v>full</v>
      </c>
    </row>
    <row r="163" customFormat="false" ht="15" hidden="false" customHeight="false" outlineLevel="0" collapsed="false">
      <c r="A163" s="19" t="str">
        <f aca="false">IF(B163="","",ROW()-7)</f>
        <v/>
      </c>
      <c r="B163" s="6"/>
      <c r="C163" s="6"/>
      <c r="D163" s="6"/>
      <c r="E163" s="7"/>
      <c r="F163" s="7"/>
      <c r="G163" s="20"/>
      <c r="H163" s="20"/>
      <c r="I163" s="20"/>
      <c r="J163" s="6"/>
      <c r="K163" s="6"/>
      <c r="L163" s="21"/>
      <c r="M163" s="21"/>
      <c r="N163" s="15" t="str">
        <f aca="false">IF(B163="","",IF(F163="","على رأس العمل","انتهت خدمته"))</f>
        <v/>
      </c>
      <c r="O163" s="26" t="str">
        <f aca="false">IF(B163="","",N(G163)+N(H163)+N(I163))</f>
        <v/>
      </c>
      <c r="P163" s="27" t="str">
        <f aca="false">IF(B163="","",IF(F163="",AS_OF,F163))</f>
        <v/>
      </c>
      <c r="Q163" s="28" t="str">
        <f aca="false">IF(OR(AC163="",AD163=""),"",AB163+(X163-AC163)/(AD163-AC163))</f>
        <v/>
      </c>
      <c r="R163" s="26" t="str">
        <f aca="false">IF(Q163="","",O163/2*MIN(Q163,5)+O163*MAX(Q163-5,0))</f>
        <v/>
      </c>
      <c r="S163" s="26" t="str">
        <f aca="false">IF(Q163="","",IF(J163="لبعض الوقت","خارج النطاق",IF(J163="عمل مرن",0,R163)))</f>
        <v/>
      </c>
      <c r="T163" s="26" t="str">
        <f aca="false">IF(Q163="","",IF(J163="لبعض الوقت","خارج النطاق",IF(J163="عمل مرن",0,R163*IF(Q163&lt;2,0,IF(Q163&lt;=5,1/3,IF(Q163&lt;10,2/3,1))))))</f>
        <v/>
      </c>
      <c r="U163" s="26" t="str">
        <f aca="false">IF(F163="","",IF(Q163="","",IF(J163="لبعض الوقت","خارج النطاق",IF(J163="عمل مرن",0,R163*IF(AE163="none",0,IF(AE163="resign",IF(Q163&lt;2,0,IF(Q163&lt;=5,1/3,IF(Q163&lt;10,2/3,1))),1))))))</f>
        <v/>
      </c>
      <c r="V163" s="26" t="n">
        <f aca="false">IF(OR(OR(E163="",P163="",N(O163)&lt;=0),N(M163)&lt;=0),0,IF(J163="عمل مرن",0,N(M163)*O163/30))</f>
        <v>0</v>
      </c>
      <c r="W163" s="29" t="str">
        <f aca="false">IF(Q163="","",IF(F163="",N(S163),N(U163))+V163)</f>
        <v/>
      </c>
      <c r="X163" s="0" t="str">
        <f aca="false">IF(OR(E163="",P163="",N(O163)&lt;=0),"",P163+1-N(L163))</f>
        <v/>
      </c>
      <c r="Y163" s="0" t="str">
        <f aca="false">IF(OR(E163="",P163="",N(O163)&lt;=0),"",IFERROR(MATCH(E163,UQ_START,1),""))</f>
        <v/>
      </c>
      <c r="Z163" s="0" t="str">
        <f aca="false">IF(Y163="","",E163-INDEX(UQ_START,Y163)+1)</f>
        <v/>
      </c>
      <c r="AA163" s="0" t="str">
        <f aca="false">IF(AND(X163&lt;&gt;"",X163&gt;E163,OR(CAL="ميلادي",Y163&lt;&gt;"")),INT((X163-E163)/IF(CAL="هجري",355,366)),"")</f>
        <v/>
      </c>
      <c r="AB163" s="0" t="str">
        <f aca="false">IF(AA163="","",IFERROR(AA163+IF(IF(CAL="هجري",(INDEX(UQ_START,Y163+12*(AA163+1))+MIN(Z163,INDEX(UQ_LEN,Y163+12*(AA163+1)))-1),DATE(YEAR(E163)+(AA163+1),MONTH(E163),MIN(DAY(E163),DAY(EOMONTH(DATE(YEAR(E163)+(AA163+1),MONTH(E163),1),0)))))&lt;=X163,1,0),""))</f>
        <v/>
      </c>
      <c r="AC163" s="0" t="str">
        <f aca="false">IF(AB163="","",IFERROR(IF(CAL="هجري",(INDEX(UQ_START,Y163+12*(AB163))+MIN(Z163,INDEX(UQ_LEN,Y163+12*(AB163)))-1),DATE(YEAR(E163)+(AB163),MONTH(E163),MIN(DAY(E163),DAY(EOMONTH(DATE(YEAR(E163)+(AB163),MONTH(E163),1),0))))),""))</f>
        <v/>
      </c>
      <c r="AD163" s="0" t="str">
        <f aca="false">IF(AB163="","",IFERROR(IF(CAL="هجري",(INDEX(UQ_START,Y163+12*(AB163+1))+MIN(Z163,INDEX(UQ_LEN,Y163+12*(AB163+1)))-1),DATE(YEAR(E163)+(AB163+1),MONTH(E163),MIN(DAY(E163),DAY(EOMONTH(DATE(YEAR(E163)+(AB163+1),MONTH(E163),1),0))))),""))</f>
        <v/>
      </c>
      <c r="AE163" s="0" t="str">
        <f aca="false">IF(F163="","full",IFERROR(VLOOKUP(K163,L_ENDTAB,2,0),"full"))</f>
        <v>full</v>
      </c>
    </row>
    <row r="164" customFormat="false" ht="15" hidden="false" customHeight="false" outlineLevel="0" collapsed="false">
      <c r="A164" s="19" t="str">
        <f aca="false">IF(B164="","",ROW()-7)</f>
        <v/>
      </c>
      <c r="B164" s="6"/>
      <c r="C164" s="6"/>
      <c r="D164" s="6"/>
      <c r="E164" s="7"/>
      <c r="F164" s="7"/>
      <c r="G164" s="20"/>
      <c r="H164" s="20"/>
      <c r="I164" s="20"/>
      <c r="J164" s="6"/>
      <c r="K164" s="6"/>
      <c r="L164" s="21"/>
      <c r="M164" s="21"/>
      <c r="N164" s="15" t="str">
        <f aca="false">IF(B164="","",IF(F164="","على رأس العمل","انتهت خدمته"))</f>
        <v/>
      </c>
      <c r="O164" s="16" t="str">
        <f aca="false">IF(B164="","",N(G164)+N(H164)+N(I164))</f>
        <v/>
      </c>
      <c r="P164" s="22" t="str">
        <f aca="false">IF(B164="","",IF(F164="",AS_OF,F164))</f>
        <v/>
      </c>
      <c r="Q164" s="23" t="str">
        <f aca="false">IF(OR(AC164="",AD164=""),"",AB164+(X164-AC164)/(AD164-AC164))</f>
        <v/>
      </c>
      <c r="R164" s="16" t="str">
        <f aca="false">IF(Q164="","",O164/2*MIN(Q164,5)+O164*MAX(Q164-5,0))</f>
        <v/>
      </c>
      <c r="S164" s="16" t="str">
        <f aca="false">IF(Q164="","",IF(J164="لبعض الوقت","خارج النطاق",IF(J164="عمل مرن",0,R164)))</f>
        <v/>
      </c>
      <c r="T164" s="16" t="str">
        <f aca="false">IF(Q164="","",IF(J164="لبعض الوقت","خارج النطاق",IF(J164="عمل مرن",0,R164*IF(Q164&lt;2,0,IF(Q164&lt;=5,1/3,IF(Q164&lt;10,2/3,1))))))</f>
        <v/>
      </c>
      <c r="U164" s="16" t="str">
        <f aca="false">IF(F164="","",IF(Q164="","",IF(J164="لبعض الوقت","خارج النطاق",IF(J164="عمل مرن",0,R164*IF(AE164="none",0,IF(AE164="resign",IF(Q164&lt;2,0,IF(Q164&lt;=5,1/3,IF(Q164&lt;10,2/3,1))),1))))))</f>
        <v/>
      </c>
      <c r="V164" s="16" t="n">
        <f aca="false">IF(OR(OR(E164="",P164="",N(O164)&lt;=0),N(M164)&lt;=0),0,IF(J164="عمل مرن",0,N(M164)*O164/30))</f>
        <v>0</v>
      </c>
      <c r="W164" s="13" t="str">
        <f aca="false">IF(Q164="","",IF(F164="",N(S164),N(U164))+V164)</f>
        <v/>
      </c>
      <c r="X164" s="0" t="str">
        <f aca="false">IF(OR(E164="",P164="",N(O164)&lt;=0),"",P164+1-N(L164))</f>
        <v/>
      </c>
      <c r="Y164" s="0" t="str">
        <f aca="false">IF(OR(E164="",P164="",N(O164)&lt;=0),"",IFERROR(MATCH(E164,UQ_START,1),""))</f>
        <v/>
      </c>
      <c r="Z164" s="0" t="str">
        <f aca="false">IF(Y164="","",E164-INDEX(UQ_START,Y164)+1)</f>
        <v/>
      </c>
      <c r="AA164" s="0" t="str">
        <f aca="false">IF(AND(X164&lt;&gt;"",X164&gt;E164,OR(CAL="ميلادي",Y164&lt;&gt;"")),INT((X164-E164)/IF(CAL="هجري",355,366)),"")</f>
        <v/>
      </c>
      <c r="AB164" s="0" t="str">
        <f aca="false">IF(AA164="","",IFERROR(AA164+IF(IF(CAL="هجري",(INDEX(UQ_START,Y164+12*(AA164+1))+MIN(Z164,INDEX(UQ_LEN,Y164+12*(AA164+1)))-1),DATE(YEAR(E164)+(AA164+1),MONTH(E164),MIN(DAY(E164),DAY(EOMONTH(DATE(YEAR(E164)+(AA164+1),MONTH(E164),1),0)))))&lt;=X164,1,0),""))</f>
        <v/>
      </c>
      <c r="AC164" s="0" t="str">
        <f aca="false">IF(AB164="","",IFERROR(IF(CAL="هجري",(INDEX(UQ_START,Y164+12*(AB164))+MIN(Z164,INDEX(UQ_LEN,Y164+12*(AB164)))-1),DATE(YEAR(E164)+(AB164),MONTH(E164),MIN(DAY(E164),DAY(EOMONTH(DATE(YEAR(E164)+(AB164),MONTH(E164),1),0))))),""))</f>
        <v/>
      </c>
      <c r="AD164" s="0" t="str">
        <f aca="false">IF(AB164="","",IFERROR(IF(CAL="هجري",(INDEX(UQ_START,Y164+12*(AB164+1))+MIN(Z164,INDEX(UQ_LEN,Y164+12*(AB164+1)))-1),DATE(YEAR(E164)+(AB164+1),MONTH(E164),MIN(DAY(E164),DAY(EOMONTH(DATE(YEAR(E164)+(AB164+1),MONTH(E164),1),0))))),""))</f>
        <v/>
      </c>
      <c r="AE164" s="0" t="str">
        <f aca="false">IF(F164="","full",IFERROR(VLOOKUP(K164,L_ENDTAB,2,0),"full"))</f>
        <v>full</v>
      </c>
    </row>
    <row r="165" customFormat="false" ht="15" hidden="false" customHeight="false" outlineLevel="0" collapsed="false">
      <c r="A165" s="19" t="str">
        <f aca="false">IF(B165="","",ROW()-7)</f>
        <v/>
      </c>
      <c r="B165" s="6"/>
      <c r="C165" s="6"/>
      <c r="D165" s="6"/>
      <c r="E165" s="7"/>
      <c r="F165" s="7"/>
      <c r="G165" s="20"/>
      <c r="H165" s="20"/>
      <c r="I165" s="20"/>
      <c r="J165" s="6"/>
      <c r="K165" s="6"/>
      <c r="L165" s="21"/>
      <c r="M165" s="21"/>
      <c r="N165" s="15" t="str">
        <f aca="false">IF(B165="","",IF(F165="","على رأس العمل","انتهت خدمته"))</f>
        <v/>
      </c>
      <c r="O165" s="26" t="str">
        <f aca="false">IF(B165="","",N(G165)+N(H165)+N(I165))</f>
        <v/>
      </c>
      <c r="P165" s="27" t="str">
        <f aca="false">IF(B165="","",IF(F165="",AS_OF,F165))</f>
        <v/>
      </c>
      <c r="Q165" s="28" t="str">
        <f aca="false">IF(OR(AC165="",AD165=""),"",AB165+(X165-AC165)/(AD165-AC165))</f>
        <v/>
      </c>
      <c r="R165" s="26" t="str">
        <f aca="false">IF(Q165="","",O165/2*MIN(Q165,5)+O165*MAX(Q165-5,0))</f>
        <v/>
      </c>
      <c r="S165" s="26" t="str">
        <f aca="false">IF(Q165="","",IF(J165="لبعض الوقت","خارج النطاق",IF(J165="عمل مرن",0,R165)))</f>
        <v/>
      </c>
      <c r="T165" s="26" t="str">
        <f aca="false">IF(Q165="","",IF(J165="لبعض الوقت","خارج النطاق",IF(J165="عمل مرن",0,R165*IF(Q165&lt;2,0,IF(Q165&lt;=5,1/3,IF(Q165&lt;10,2/3,1))))))</f>
        <v/>
      </c>
      <c r="U165" s="26" t="str">
        <f aca="false">IF(F165="","",IF(Q165="","",IF(J165="لبعض الوقت","خارج النطاق",IF(J165="عمل مرن",0,R165*IF(AE165="none",0,IF(AE165="resign",IF(Q165&lt;2,0,IF(Q165&lt;=5,1/3,IF(Q165&lt;10,2/3,1))),1))))))</f>
        <v/>
      </c>
      <c r="V165" s="26" t="n">
        <f aca="false">IF(OR(OR(E165="",P165="",N(O165)&lt;=0),N(M165)&lt;=0),0,IF(J165="عمل مرن",0,N(M165)*O165/30))</f>
        <v>0</v>
      </c>
      <c r="W165" s="29" t="str">
        <f aca="false">IF(Q165="","",IF(F165="",N(S165),N(U165))+V165)</f>
        <v/>
      </c>
      <c r="X165" s="0" t="str">
        <f aca="false">IF(OR(E165="",P165="",N(O165)&lt;=0),"",P165+1-N(L165))</f>
        <v/>
      </c>
      <c r="Y165" s="0" t="str">
        <f aca="false">IF(OR(E165="",P165="",N(O165)&lt;=0),"",IFERROR(MATCH(E165,UQ_START,1),""))</f>
        <v/>
      </c>
      <c r="Z165" s="0" t="str">
        <f aca="false">IF(Y165="","",E165-INDEX(UQ_START,Y165)+1)</f>
        <v/>
      </c>
      <c r="AA165" s="0" t="str">
        <f aca="false">IF(AND(X165&lt;&gt;"",X165&gt;E165,OR(CAL="ميلادي",Y165&lt;&gt;"")),INT((X165-E165)/IF(CAL="هجري",355,366)),"")</f>
        <v/>
      </c>
      <c r="AB165" s="0" t="str">
        <f aca="false">IF(AA165="","",IFERROR(AA165+IF(IF(CAL="هجري",(INDEX(UQ_START,Y165+12*(AA165+1))+MIN(Z165,INDEX(UQ_LEN,Y165+12*(AA165+1)))-1),DATE(YEAR(E165)+(AA165+1),MONTH(E165),MIN(DAY(E165),DAY(EOMONTH(DATE(YEAR(E165)+(AA165+1),MONTH(E165),1),0)))))&lt;=X165,1,0),""))</f>
        <v/>
      </c>
      <c r="AC165" s="0" t="str">
        <f aca="false">IF(AB165="","",IFERROR(IF(CAL="هجري",(INDEX(UQ_START,Y165+12*(AB165))+MIN(Z165,INDEX(UQ_LEN,Y165+12*(AB165)))-1),DATE(YEAR(E165)+(AB165),MONTH(E165),MIN(DAY(E165),DAY(EOMONTH(DATE(YEAR(E165)+(AB165),MONTH(E165),1),0))))),""))</f>
        <v/>
      </c>
      <c r="AD165" s="0" t="str">
        <f aca="false">IF(AB165="","",IFERROR(IF(CAL="هجري",(INDEX(UQ_START,Y165+12*(AB165+1))+MIN(Z165,INDEX(UQ_LEN,Y165+12*(AB165+1)))-1),DATE(YEAR(E165)+(AB165+1),MONTH(E165),MIN(DAY(E165),DAY(EOMONTH(DATE(YEAR(E165)+(AB165+1),MONTH(E165),1),0))))),""))</f>
        <v/>
      </c>
      <c r="AE165" s="0" t="str">
        <f aca="false">IF(F165="","full",IFERROR(VLOOKUP(K165,L_ENDTAB,2,0),"full"))</f>
        <v>full</v>
      </c>
    </row>
    <row r="166" customFormat="false" ht="15" hidden="false" customHeight="false" outlineLevel="0" collapsed="false">
      <c r="A166" s="19" t="str">
        <f aca="false">IF(B166="","",ROW()-7)</f>
        <v/>
      </c>
      <c r="B166" s="6"/>
      <c r="C166" s="6"/>
      <c r="D166" s="6"/>
      <c r="E166" s="7"/>
      <c r="F166" s="7"/>
      <c r="G166" s="20"/>
      <c r="H166" s="20"/>
      <c r="I166" s="20"/>
      <c r="J166" s="6"/>
      <c r="K166" s="6"/>
      <c r="L166" s="21"/>
      <c r="M166" s="21"/>
      <c r="N166" s="15" t="str">
        <f aca="false">IF(B166="","",IF(F166="","على رأس العمل","انتهت خدمته"))</f>
        <v/>
      </c>
      <c r="O166" s="16" t="str">
        <f aca="false">IF(B166="","",N(G166)+N(H166)+N(I166))</f>
        <v/>
      </c>
      <c r="P166" s="22" t="str">
        <f aca="false">IF(B166="","",IF(F166="",AS_OF,F166))</f>
        <v/>
      </c>
      <c r="Q166" s="23" t="str">
        <f aca="false">IF(OR(AC166="",AD166=""),"",AB166+(X166-AC166)/(AD166-AC166))</f>
        <v/>
      </c>
      <c r="R166" s="16" t="str">
        <f aca="false">IF(Q166="","",O166/2*MIN(Q166,5)+O166*MAX(Q166-5,0))</f>
        <v/>
      </c>
      <c r="S166" s="16" t="str">
        <f aca="false">IF(Q166="","",IF(J166="لبعض الوقت","خارج النطاق",IF(J166="عمل مرن",0,R166)))</f>
        <v/>
      </c>
      <c r="T166" s="16" t="str">
        <f aca="false">IF(Q166="","",IF(J166="لبعض الوقت","خارج النطاق",IF(J166="عمل مرن",0,R166*IF(Q166&lt;2,0,IF(Q166&lt;=5,1/3,IF(Q166&lt;10,2/3,1))))))</f>
        <v/>
      </c>
      <c r="U166" s="16" t="str">
        <f aca="false">IF(F166="","",IF(Q166="","",IF(J166="لبعض الوقت","خارج النطاق",IF(J166="عمل مرن",0,R166*IF(AE166="none",0,IF(AE166="resign",IF(Q166&lt;2,0,IF(Q166&lt;=5,1/3,IF(Q166&lt;10,2/3,1))),1))))))</f>
        <v/>
      </c>
      <c r="V166" s="16" t="n">
        <f aca="false">IF(OR(OR(E166="",P166="",N(O166)&lt;=0),N(M166)&lt;=0),0,IF(J166="عمل مرن",0,N(M166)*O166/30))</f>
        <v>0</v>
      </c>
      <c r="W166" s="13" t="str">
        <f aca="false">IF(Q166="","",IF(F166="",N(S166),N(U166))+V166)</f>
        <v/>
      </c>
      <c r="X166" s="0" t="str">
        <f aca="false">IF(OR(E166="",P166="",N(O166)&lt;=0),"",P166+1-N(L166))</f>
        <v/>
      </c>
      <c r="Y166" s="0" t="str">
        <f aca="false">IF(OR(E166="",P166="",N(O166)&lt;=0),"",IFERROR(MATCH(E166,UQ_START,1),""))</f>
        <v/>
      </c>
      <c r="Z166" s="0" t="str">
        <f aca="false">IF(Y166="","",E166-INDEX(UQ_START,Y166)+1)</f>
        <v/>
      </c>
      <c r="AA166" s="0" t="str">
        <f aca="false">IF(AND(X166&lt;&gt;"",X166&gt;E166,OR(CAL="ميلادي",Y166&lt;&gt;"")),INT((X166-E166)/IF(CAL="هجري",355,366)),"")</f>
        <v/>
      </c>
      <c r="AB166" s="0" t="str">
        <f aca="false">IF(AA166="","",IFERROR(AA166+IF(IF(CAL="هجري",(INDEX(UQ_START,Y166+12*(AA166+1))+MIN(Z166,INDEX(UQ_LEN,Y166+12*(AA166+1)))-1),DATE(YEAR(E166)+(AA166+1),MONTH(E166),MIN(DAY(E166),DAY(EOMONTH(DATE(YEAR(E166)+(AA166+1),MONTH(E166),1),0)))))&lt;=X166,1,0),""))</f>
        <v/>
      </c>
      <c r="AC166" s="0" t="str">
        <f aca="false">IF(AB166="","",IFERROR(IF(CAL="هجري",(INDEX(UQ_START,Y166+12*(AB166))+MIN(Z166,INDEX(UQ_LEN,Y166+12*(AB166)))-1),DATE(YEAR(E166)+(AB166),MONTH(E166),MIN(DAY(E166),DAY(EOMONTH(DATE(YEAR(E166)+(AB166),MONTH(E166),1),0))))),""))</f>
        <v/>
      </c>
      <c r="AD166" s="0" t="str">
        <f aca="false">IF(AB166="","",IFERROR(IF(CAL="هجري",(INDEX(UQ_START,Y166+12*(AB166+1))+MIN(Z166,INDEX(UQ_LEN,Y166+12*(AB166+1)))-1),DATE(YEAR(E166)+(AB166+1),MONTH(E166),MIN(DAY(E166),DAY(EOMONTH(DATE(YEAR(E166)+(AB166+1),MONTH(E166),1),0))))),""))</f>
        <v/>
      </c>
      <c r="AE166" s="0" t="str">
        <f aca="false">IF(F166="","full",IFERROR(VLOOKUP(K166,L_ENDTAB,2,0),"full"))</f>
        <v>full</v>
      </c>
    </row>
    <row r="167" customFormat="false" ht="15" hidden="false" customHeight="false" outlineLevel="0" collapsed="false">
      <c r="A167" s="19" t="str">
        <f aca="false">IF(B167="","",ROW()-7)</f>
        <v/>
      </c>
      <c r="B167" s="6"/>
      <c r="C167" s="6"/>
      <c r="D167" s="6"/>
      <c r="E167" s="7"/>
      <c r="F167" s="7"/>
      <c r="G167" s="20"/>
      <c r="H167" s="20"/>
      <c r="I167" s="20"/>
      <c r="J167" s="6"/>
      <c r="K167" s="6"/>
      <c r="L167" s="21"/>
      <c r="M167" s="21"/>
      <c r="N167" s="15" t="str">
        <f aca="false">IF(B167="","",IF(F167="","على رأس العمل","انتهت خدمته"))</f>
        <v/>
      </c>
      <c r="O167" s="26" t="str">
        <f aca="false">IF(B167="","",N(G167)+N(H167)+N(I167))</f>
        <v/>
      </c>
      <c r="P167" s="27" t="str">
        <f aca="false">IF(B167="","",IF(F167="",AS_OF,F167))</f>
        <v/>
      </c>
      <c r="Q167" s="28" t="str">
        <f aca="false">IF(OR(AC167="",AD167=""),"",AB167+(X167-AC167)/(AD167-AC167))</f>
        <v/>
      </c>
      <c r="R167" s="26" t="str">
        <f aca="false">IF(Q167="","",O167/2*MIN(Q167,5)+O167*MAX(Q167-5,0))</f>
        <v/>
      </c>
      <c r="S167" s="26" t="str">
        <f aca="false">IF(Q167="","",IF(J167="لبعض الوقت","خارج النطاق",IF(J167="عمل مرن",0,R167)))</f>
        <v/>
      </c>
      <c r="T167" s="26" t="str">
        <f aca="false">IF(Q167="","",IF(J167="لبعض الوقت","خارج النطاق",IF(J167="عمل مرن",0,R167*IF(Q167&lt;2,0,IF(Q167&lt;=5,1/3,IF(Q167&lt;10,2/3,1))))))</f>
        <v/>
      </c>
      <c r="U167" s="26" t="str">
        <f aca="false">IF(F167="","",IF(Q167="","",IF(J167="لبعض الوقت","خارج النطاق",IF(J167="عمل مرن",0,R167*IF(AE167="none",0,IF(AE167="resign",IF(Q167&lt;2,0,IF(Q167&lt;=5,1/3,IF(Q167&lt;10,2/3,1))),1))))))</f>
        <v/>
      </c>
      <c r="V167" s="26" t="n">
        <f aca="false">IF(OR(OR(E167="",P167="",N(O167)&lt;=0),N(M167)&lt;=0),0,IF(J167="عمل مرن",0,N(M167)*O167/30))</f>
        <v>0</v>
      </c>
      <c r="W167" s="29" t="str">
        <f aca="false">IF(Q167="","",IF(F167="",N(S167),N(U167))+V167)</f>
        <v/>
      </c>
      <c r="X167" s="0" t="str">
        <f aca="false">IF(OR(E167="",P167="",N(O167)&lt;=0),"",P167+1-N(L167))</f>
        <v/>
      </c>
      <c r="Y167" s="0" t="str">
        <f aca="false">IF(OR(E167="",P167="",N(O167)&lt;=0),"",IFERROR(MATCH(E167,UQ_START,1),""))</f>
        <v/>
      </c>
      <c r="Z167" s="0" t="str">
        <f aca="false">IF(Y167="","",E167-INDEX(UQ_START,Y167)+1)</f>
        <v/>
      </c>
      <c r="AA167" s="0" t="str">
        <f aca="false">IF(AND(X167&lt;&gt;"",X167&gt;E167,OR(CAL="ميلادي",Y167&lt;&gt;"")),INT((X167-E167)/IF(CAL="هجري",355,366)),"")</f>
        <v/>
      </c>
      <c r="AB167" s="0" t="str">
        <f aca="false">IF(AA167="","",IFERROR(AA167+IF(IF(CAL="هجري",(INDEX(UQ_START,Y167+12*(AA167+1))+MIN(Z167,INDEX(UQ_LEN,Y167+12*(AA167+1)))-1),DATE(YEAR(E167)+(AA167+1),MONTH(E167),MIN(DAY(E167),DAY(EOMONTH(DATE(YEAR(E167)+(AA167+1),MONTH(E167),1),0)))))&lt;=X167,1,0),""))</f>
        <v/>
      </c>
      <c r="AC167" s="0" t="str">
        <f aca="false">IF(AB167="","",IFERROR(IF(CAL="هجري",(INDEX(UQ_START,Y167+12*(AB167))+MIN(Z167,INDEX(UQ_LEN,Y167+12*(AB167)))-1),DATE(YEAR(E167)+(AB167),MONTH(E167),MIN(DAY(E167),DAY(EOMONTH(DATE(YEAR(E167)+(AB167),MONTH(E167),1),0))))),""))</f>
        <v/>
      </c>
      <c r="AD167" s="0" t="str">
        <f aca="false">IF(AB167="","",IFERROR(IF(CAL="هجري",(INDEX(UQ_START,Y167+12*(AB167+1))+MIN(Z167,INDEX(UQ_LEN,Y167+12*(AB167+1)))-1),DATE(YEAR(E167)+(AB167+1),MONTH(E167),MIN(DAY(E167),DAY(EOMONTH(DATE(YEAR(E167)+(AB167+1),MONTH(E167),1),0))))),""))</f>
        <v/>
      </c>
      <c r="AE167" s="0" t="str">
        <f aca="false">IF(F167="","full",IFERROR(VLOOKUP(K167,L_ENDTAB,2,0),"full"))</f>
        <v>full</v>
      </c>
    </row>
    <row r="168" customFormat="false" ht="15" hidden="false" customHeight="false" outlineLevel="0" collapsed="false">
      <c r="A168" s="19" t="str">
        <f aca="false">IF(B168="","",ROW()-7)</f>
        <v/>
      </c>
      <c r="B168" s="6"/>
      <c r="C168" s="6"/>
      <c r="D168" s="6"/>
      <c r="E168" s="7"/>
      <c r="F168" s="7"/>
      <c r="G168" s="20"/>
      <c r="H168" s="20"/>
      <c r="I168" s="20"/>
      <c r="J168" s="6"/>
      <c r="K168" s="6"/>
      <c r="L168" s="21"/>
      <c r="M168" s="21"/>
      <c r="N168" s="15" t="str">
        <f aca="false">IF(B168="","",IF(F168="","على رأس العمل","انتهت خدمته"))</f>
        <v/>
      </c>
      <c r="O168" s="16" t="str">
        <f aca="false">IF(B168="","",N(G168)+N(H168)+N(I168))</f>
        <v/>
      </c>
      <c r="P168" s="22" t="str">
        <f aca="false">IF(B168="","",IF(F168="",AS_OF,F168))</f>
        <v/>
      </c>
      <c r="Q168" s="23" t="str">
        <f aca="false">IF(OR(AC168="",AD168=""),"",AB168+(X168-AC168)/(AD168-AC168))</f>
        <v/>
      </c>
      <c r="R168" s="16" t="str">
        <f aca="false">IF(Q168="","",O168/2*MIN(Q168,5)+O168*MAX(Q168-5,0))</f>
        <v/>
      </c>
      <c r="S168" s="16" t="str">
        <f aca="false">IF(Q168="","",IF(J168="لبعض الوقت","خارج النطاق",IF(J168="عمل مرن",0,R168)))</f>
        <v/>
      </c>
      <c r="T168" s="16" t="str">
        <f aca="false">IF(Q168="","",IF(J168="لبعض الوقت","خارج النطاق",IF(J168="عمل مرن",0,R168*IF(Q168&lt;2,0,IF(Q168&lt;=5,1/3,IF(Q168&lt;10,2/3,1))))))</f>
        <v/>
      </c>
      <c r="U168" s="16" t="str">
        <f aca="false">IF(F168="","",IF(Q168="","",IF(J168="لبعض الوقت","خارج النطاق",IF(J168="عمل مرن",0,R168*IF(AE168="none",0,IF(AE168="resign",IF(Q168&lt;2,0,IF(Q168&lt;=5,1/3,IF(Q168&lt;10,2/3,1))),1))))))</f>
        <v/>
      </c>
      <c r="V168" s="16" t="n">
        <f aca="false">IF(OR(OR(E168="",P168="",N(O168)&lt;=0),N(M168)&lt;=0),0,IF(J168="عمل مرن",0,N(M168)*O168/30))</f>
        <v>0</v>
      </c>
      <c r="W168" s="13" t="str">
        <f aca="false">IF(Q168="","",IF(F168="",N(S168),N(U168))+V168)</f>
        <v/>
      </c>
      <c r="X168" s="0" t="str">
        <f aca="false">IF(OR(E168="",P168="",N(O168)&lt;=0),"",P168+1-N(L168))</f>
        <v/>
      </c>
      <c r="Y168" s="0" t="str">
        <f aca="false">IF(OR(E168="",P168="",N(O168)&lt;=0),"",IFERROR(MATCH(E168,UQ_START,1),""))</f>
        <v/>
      </c>
      <c r="Z168" s="0" t="str">
        <f aca="false">IF(Y168="","",E168-INDEX(UQ_START,Y168)+1)</f>
        <v/>
      </c>
      <c r="AA168" s="0" t="str">
        <f aca="false">IF(AND(X168&lt;&gt;"",X168&gt;E168,OR(CAL="ميلادي",Y168&lt;&gt;"")),INT((X168-E168)/IF(CAL="هجري",355,366)),"")</f>
        <v/>
      </c>
      <c r="AB168" s="0" t="str">
        <f aca="false">IF(AA168="","",IFERROR(AA168+IF(IF(CAL="هجري",(INDEX(UQ_START,Y168+12*(AA168+1))+MIN(Z168,INDEX(UQ_LEN,Y168+12*(AA168+1)))-1),DATE(YEAR(E168)+(AA168+1),MONTH(E168),MIN(DAY(E168),DAY(EOMONTH(DATE(YEAR(E168)+(AA168+1),MONTH(E168),1),0)))))&lt;=X168,1,0),""))</f>
        <v/>
      </c>
      <c r="AC168" s="0" t="str">
        <f aca="false">IF(AB168="","",IFERROR(IF(CAL="هجري",(INDEX(UQ_START,Y168+12*(AB168))+MIN(Z168,INDEX(UQ_LEN,Y168+12*(AB168)))-1),DATE(YEAR(E168)+(AB168),MONTH(E168),MIN(DAY(E168),DAY(EOMONTH(DATE(YEAR(E168)+(AB168),MONTH(E168),1),0))))),""))</f>
        <v/>
      </c>
      <c r="AD168" s="0" t="str">
        <f aca="false">IF(AB168="","",IFERROR(IF(CAL="هجري",(INDEX(UQ_START,Y168+12*(AB168+1))+MIN(Z168,INDEX(UQ_LEN,Y168+12*(AB168+1)))-1),DATE(YEAR(E168)+(AB168+1),MONTH(E168),MIN(DAY(E168),DAY(EOMONTH(DATE(YEAR(E168)+(AB168+1),MONTH(E168),1),0))))),""))</f>
        <v/>
      </c>
      <c r="AE168" s="0" t="str">
        <f aca="false">IF(F168="","full",IFERROR(VLOOKUP(K168,L_ENDTAB,2,0),"full"))</f>
        <v>full</v>
      </c>
    </row>
    <row r="169" customFormat="false" ht="15" hidden="false" customHeight="false" outlineLevel="0" collapsed="false">
      <c r="A169" s="19" t="str">
        <f aca="false">IF(B169="","",ROW()-7)</f>
        <v/>
      </c>
      <c r="B169" s="6"/>
      <c r="C169" s="6"/>
      <c r="D169" s="6"/>
      <c r="E169" s="7"/>
      <c r="F169" s="7"/>
      <c r="G169" s="20"/>
      <c r="H169" s="20"/>
      <c r="I169" s="20"/>
      <c r="J169" s="6"/>
      <c r="K169" s="6"/>
      <c r="L169" s="21"/>
      <c r="M169" s="21"/>
      <c r="N169" s="15" t="str">
        <f aca="false">IF(B169="","",IF(F169="","على رأس العمل","انتهت خدمته"))</f>
        <v/>
      </c>
      <c r="O169" s="26" t="str">
        <f aca="false">IF(B169="","",N(G169)+N(H169)+N(I169))</f>
        <v/>
      </c>
      <c r="P169" s="27" t="str">
        <f aca="false">IF(B169="","",IF(F169="",AS_OF,F169))</f>
        <v/>
      </c>
      <c r="Q169" s="28" t="str">
        <f aca="false">IF(OR(AC169="",AD169=""),"",AB169+(X169-AC169)/(AD169-AC169))</f>
        <v/>
      </c>
      <c r="R169" s="26" t="str">
        <f aca="false">IF(Q169="","",O169/2*MIN(Q169,5)+O169*MAX(Q169-5,0))</f>
        <v/>
      </c>
      <c r="S169" s="26" t="str">
        <f aca="false">IF(Q169="","",IF(J169="لبعض الوقت","خارج النطاق",IF(J169="عمل مرن",0,R169)))</f>
        <v/>
      </c>
      <c r="T169" s="26" t="str">
        <f aca="false">IF(Q169="","",IF(J169="لبعض الوقت","خارج النطاق",IF(J169="عمل مرن",0,R169*IF(Q169&lt;2,0,IF(Q169&lt;=5,1/3,IF(Q169&lt;10,2/3,1))))))</f>
        <v/>
      </c>
      <c r="U169" s="26" t="str">
        <f aca="false">IF(F169="","",IF(Q169="","",IF(J169="لبعض الوقت","خارج النطاق",IF(J169="عمل مرن",0,R169*IF(AE169="none",0,IF(AE169="resign",IF(Q169&lt;2,0,IF(Q169&lt;=5,1/3,IF(Q169&lt;10,2/3,1))),1))))))</f>
        <v/>
      </c>
      <c r="V169" s="26" t="n">
        <f aca="false">IF(OR(OR(E169="",P169="",N(O169)&lt;=0),N(M169)&lt;=0),0,IF(J169="عمل مرن",0,N(M169)*O169/30))</f>
        <v>0</v>
      </c>
      <c r="W169" s="29" t="str">
        <f aca="false">IF(Q169="","",IF(F169="",N(S169),N(U169))+V169)</f>
        <v/>
      </c>
      <c r="X169" s="0" t="str">
        <f aca="false">IF(OR(E169="",P169="",N(O169)&lt;=0),"",P169+1-N(L169))</f>
        <v/>
      </c>
      <c r="Y169" s="0" t="str">
        <f aca="false">IF(OR(E169="",P169="",N(O169)&lt;=0),"",IFERROR(MATCH(E169,UQ_START,1),""))</f>
        <v/>
      </c>
      <c r="Z169" s="0" t="str">
        <f aca="false">IF(Y169="","",E169-INDEX(UQ_START,Y169)+1)</f>
        <v/>
      </c>
      <c r="AA169" s="0" t="str">
        <f aca="false">IF(AND(X169&lt;&gt;"",X169&gt;E169,OR(CAL="ميلادي",Y169&lt;&gt;"")),INT((X169-E169)/IF(CAL="هجري",355,366)),"")</f>
        <v/>
      </c>
      <c r="AB169" s="0" t="str">
        <f aca="false">IF(AA169="","",IFERROR(AA169+IF(IF(CAL="هجري",(INDEX(UQ_START,Y169+12*(AA169+1))+MIN(Z169,INDEX(UQ_LEN,Y169+12*(AA169+1)))-1),DATE(YEAR(E169)+(AA169+1),MONTH(E169),MIN(DAY(E169),DAY(EOMONTH(DATE(YEAR(E169)+(AA169+1),MONTH(E169),1),0)))))&lt;=X169,1,0),""))</f>
        <v/>
      </c>
      <c r="AC169" s="0" t="str">
        <f aca="false">IF(AB169="","",IFERROR(IF(CAL="هجري",(INDEX(UQ_START,Y169+12*(AB169))+MIN(Z169,INDEX(UQ_LEN,Y169+12*(AB169)))-1),DATE(YEAR(E169)+(AB169),MONTH(E169),MIN(DAY(E169),DAY(EOMONTH(DATE(YEAR(E169)+(AB169),MONTH(E169),1),0))))),""))</f>
        <v/>
      </c>
      <c r="AD169" s="0" t="str">
        <f aca="false">IF(AB169="","",IFERROR(IF(CAL="هجري",(INDEX(UQ_START,Y169+12*(AB169+1))+MIN(Z169,INDEX(UQ_LEN,Y169+12*(AB169+1)))-1),DATE(YEAR(E169)+(AB169+1),MONTH(E169),MIN(DAY(E169),DAY(EOMONTH(DATE(YEAR(E169)+(AB169+1),MONTH(E169),1),0))))),""))</f>
        <v/>
      </c>
      <c r="AE169" s="0" t="str">
        <f aca="false">IF(F169="","full",IFERROR(VLOOKUP(K169,L_ENDTAB,2,0),"full"))</f>
        <v>full</v>
      </c>
    </row>
    <row r="170" customFormat="false" ht="15" hidden="false" customHeight="false" outlineLevel="0" collapsed="false">
      <c r="A170" s="19" t="str">
        <f aca="false">IF(B170="","",ROW()-7)</f>
        <v/>
      </c>
      <c r="B170" s="6"/>
      <c r="C170" s="6"/>
      <c r="D170" s="6"/>
      <c r="E170" s="7"/>
      <c r="F170" s="7"/>
      <c r="G170" s="20"/>
      <c r="H170" s="20"/>
      <c r="I170" s="20"/>
      <c r="J170" s="6"/>
      <c r="K170" s="6"/>
      <c r="L170" s="21"/>
      <c r="M170" s="21"/>
      <c r="N170" s="15" t="str">
        <f aca="false">IF(B170="","",IF(F170="","على رأس العمل","انتهت خدمته"))</f>
        <v/>
      </c>
      <c r="O170" s="16" t="str">
        <f aca="false">IF(B170="","",N(G170)+N(H170)+N(I170))</f>
        <v/>
      </c>
      <c r="P170" s="22" t="str">
        <f aca="false">IF(B170="","",IF(F170="",AS_OF,F170))</f>
        <v/>
      </c>
      <c r="Q170" s="23" t="str">
        <f aca="false">IF(OR(AC170="",AD170=""),"",AB170+(X170-AC170)/(AD170-AC170))</f>
        <v/>
      </c>
      <c r="R170" s="16" t="str">
        <f aca="false">IF(Q170="","",O170/2*MIN(Q170,5)+O170*MAX(Q170-5,0))</f>
        <v/>
      </c>
      <c r="S170" s="16" t="str">
        <f aca="false">IF(Q170="","",IF(J170="لبعض الوقت","خارج النطاق",IF(J170="عمل مرن",0,R170)))</f>
        <v/>
      </c>
      <c r="T170" s="16" t="str">
        <f aca="false">IF(Q170="","",IF(J170="لبعض الوقت","خارج النطاق",IF(J170="عمل مرن",0,R170*IF(Q170&lt;2,0,IF(Q170&lt;=5,1/3,IF(Q170&lt;10,2/3,1))))))</f>
        <v/>
      </c>
      <c r="U170" s="16" t="str">
        <f aca="false">IF(F170="","",IF(Q170="","",IF(J170="لبعض الوقت","خارج النطاق",IF(J170="عمل مرن",0,R170*IF(AE170="none",0,IF(AE170="resign",IF(Q170&lt;2,0,IF(Q170&lt;=5,1/3,IF(Q170&lt;10,2/3,1))),1))))))</f>
        <v/>
      </c>
      <c r="V170" s="16" t="n">
        <f aca="false">IF(OR(OR(E170="",P170="",N(O170)&lt;=0),N(M170)&lt;=0),0,IF(J170="عمل مرن",0,N(M170)*O170/30))</f>
        <v>0</v>
      </c>
      <c r="W170" s="13" t="str">
        <f aca="false">IF(Q170="","",IF(F170="",N(S170),N(U170))+V170)</f>
        <v/>
      </c>
      <c r="X170" s="0" t="str">
        <f aca="false">IF(OR(E170="",P170="",N(O170)&lt;=0),"",P170+1-N(L170))</f>
        <v/>
      </c>
      <c r="Y170" s="0" t="str">
        <f aca="false">IF(OR(E170="",P170="",N(O170)&lt;=0),"",IFERROR(MATCH(E170,UQ_START,1),""))</f>
        <v/>
      </c>
      <c r="Z170" s="0" t="str">
        <f aca="false">IF(Y170="","",E170-INDEX(UQ_START,Y170)+1)</f>
        <v/>
      </c>
      <c r="AA170" s="0" t="str">
        <f aca="false">IF(AND(X170&lt;&gt;"",X170&gt;E170,OR(CAL="ميلادي",Y170&lt;&gt;"")),INT((X170-E170)/IF(CAL="هجري",355,366)),"")</f>
        <v/>
      </c>
      <c r="AB170" s="0" t="str">
        <f aca="false">IF(AA170="","",IFERROR(AA170+IF(IF(CAL="هجري",(INDEX(UQ_START,Y170+12*(AA170+1))+MIN(Z170,INDEX(UQ_LEN,Y170+12*(AA170+1)))-1),DATE(YEAR(E170)+(AA170+1),MONTH(E170),MIN(DAY(E170),DAY(EOMONTH(DATE(YEAR(E170)+(AA170+1),MONTH(E170),1),0)))))&lt;=X170,1,0),""))</f>
        <v/>
      </c>
      <c r="AC170" s="0" t="str">
        <f aca="false">IF(AB170="","",IFERROR(IF(CAL="هجري",(INDEX(UQ_START,Y170+12*(AB170))+MIN(Z170,INDEX(UQ_LEN,Y170+12*(AB170)))-1),DATE(YEAR(E170)+(AB170),MONTH(E170),MIN(DAY(E170),DAY(EOMONTH(DATE(YEAR(E170)+(AB170),MONTH(E170),1),0))))),""))</f>
        <v/>
      </c>
      <c r="AD170" s="0" t="str">
        <f aca="false">IF(AB170="","",IFERROR(IF(CAL="هجري",(INDEX(UQ_START,Y170+12*(AB170+1))+MIN(Z170,INDEX(UQ_LEN,Y170+12*(AB170+1)))-1),DATE(YEAR(E170)+(AB170+1),MONTH(E170),MIN(DAY(E170),DAY(EOMONTH(DATE(YEAR(E170)+(AB170+1),MONTH(E170),1),0))))),""))</f>
        <v/>
      </c>
      <c r="AE170" s="0" t="str">
        <f aca="false">IF(F170="","full",IFERROR(VLOOKUP(K170,L_ENDTAB,2,0),"full"))</f>
        <v>full</v>
      </c>
    </row>
    <row r="171" customFormat="false" ht="15" hidden="false" customHeight="false" outlineLevel="0" collapsed="false">
      <c r="A171" s="19" t="str">
        <f aca="false">IF(B171="","",ROW()-7)</f>
        <v/>
      </c>
      <c r="B171" s="6"/>
      <c r="C171" s="6"/>
      <c r="D171" s="6"/>
      <c r="E171" s="7"/>
      <c r="F171" s="7"/>
      <c r="G171" s="20"/>
      <c r="H171" s="20"/>
      <c r="I171" s="20"/>
      <c r="J171" s="6"/>
      <c r="K171" s="6"/>
      <c r="L171" s="21"/>
      <c r="M171" s="21"/>
      <c r="N171" s="15" t="str">
        <f aca="false">IF(B171="","",IF(F171="","على رأس العمل","انتهت خدمته"))</f>
        <v/>
      </c>
      <c r="O171" s="26" t="str">
        <f aca="false">IF(B171="","",N(G171)+N(H171)+N(I171))</f>
        <v/>
      </c>
      <c r="P171" s="27" t="str">
        <f aca="false">IF(B171="","",IF(F171="",AS_OF,F171))</f>
        <v/>
      </c>
      <c r="Q171" s="28" t="str">
        <f aca="false">IF(OR(AC171="",AD171=""),"",AB171+(X171-AC171)/(AD171-AC171))</f>
        <v/>
      </c>
      <c r="R171" s="26" t="str">
        <f aca="false">IF(Q171="","",O171/2*MIN(Q171,5)+O171*MAX(Q171-5,0))</f>
        <v/>
      </c>
      <c r="S171" s="26" t="str">
        <f aca="false">IF(Q171="","",IF(J171="لبعض الوقت","خارج النطاق",IF(J171="عمل مرن",0,R171)))</f>
        <v/>
      </c>
      <c r="T171" s="26" t="str">
        <f aca="false">IF(Q171="","",IF(J171="لبعض الوقت","خارج النطاق",IF(J171="عمل مرن",0,R171*IF(Q171&lt;2,0,IF(Q171&lt;=5,1/3,IF(Q171&lt;10,2/3,1))))))</f>
        <v/>
      </c>
      <c r="U171" s="26" t="str">
        <f aca="false">IF(F171="","",IF(Q171="","",IF(J171="لبعض الوقت","خارج النطاق",IF(J171="عمل مرن",0,R171*IF(AE171="none",0,IF(AE171="resign",IF(Q171&lt;2,0,IF(Q171&lt;=5,1/3,IF(Q171&lt;10,2/3,1))),1))))))</f>
        <v/>
      </c>
      <c r="V171" s="26" t="n">
        <f aca="false">IF(OR(OR(E171="",P171="",N(O171)&lt;=0),N(M171)&lt;=0),0,IF(J171="عمل مرن",0,N(M171)*O171/30))</f>
        <v>0</v>
      </c>
      <c r="W171" s="29" t="str">
        <f aca="false">IF(Q171="","",IF(F171="",N(S171),N(U171))+V171)</f>
        <v/>
      </c>
      <c r="X171" s="0" t="str">
        <f aca="false">IF(OR(E171="",P171="",N(O171)&lt;=0),"",P171+1-N(L171))</f>
        <v/>
      </c>
      <c r="Y171" s="0" t="str">
        <f aca="false">IF(OR(E171="",P171="",N(O171)&lt;=0),"",IFERROR(MATCH(E171,UQ_START,1),""))</f>
        <v/>
      </c>
      <c r="Z171" s="0" t="str">
        <f aca="false">IF(Y171="","",E171-INDEX(UQ_START,Y171)+1)</f>
        <v/>
      </c>
      <c r="AA171" s="0" t="str">
        <f aca="false">IF(AND(X171&lt;&gt;"",X171&gt;E171,OR(CAL="ميلادي",Y171&lt;&gt;"")),INT((X171-E171)/IF(CAL="هجري",355,366)),"")</f>
        <v/>
      </c>
      <c r="AB171" s="0" t="str">
        <f aca="false">IF(AA171="","",IFERROR(AA171+IF(IF(CAL="هجري",(INDEX(UQ_START,Y171+12*(AA171+1))+MIN(Z171,INDEX(UQ_LEN,Y171+12*(AA171+1)))-1),DATE(YEAR(E171)+(AA171+1),MONTH(E171),MIN(DAY(E171),DAY(EOMONTH(DATE(YEAR(E171)+(AA171+1),MONTH(E171),1),0)))))&lt;=X171,1,0),""))</f>
        <v/>
      </c>
      <c r="AC171" s="0" t="str">
        <f aca="false">IF(AB171="","",IFERROR(IF(CAL="هجري",(INDEX(UQ_START,Y171+12*(AB171))+MIN(Z171,INDEX(UQ_LEN,Y171+12*(AB171)))-1),DATE(YEAR(E171)+(AB171),MONTH(E171),MIN(DAY(E171),DAY(EOMONTH(DATE(YEAR(E171)+(AB171),MONTH(E171),1),0))))),""))</f>
        <v/>
      </c>
      <c r="AD171" s="0" t="str">
        <f aca="false">IF(AB171="","",IFERROR(IF(CAL="هجري",(INDEX(UQ_START,Y171+12*(AB171+1))+MIN(Z171,INDEX(UQ_LEN,Y171+12*(AB171+1)))-1),DATE(YEAR(E171)+(AB171+1),MONTH(E171),MIN(DAY(E171),DAY(EOMONTH(DATE(YEAR(E171)+(AB171+1),MONTH(E171),1),0))))),""))</f>
        <v/>
      </c>
      <c r="AE171" s="0" t="str">
        <f aca="false">IF(F171="","full",IFERROR(VLOOKUP(K171,L_ENDTAB,2,0),"full"))</f>
        <v>full</v>
      </c>
    </row>
    <row r="172" customFormat="false" ht="15" hidden="false" customHeight="false" outlineLevel="0" collapsed="false">
      <c r="A172" s="19" t="str">
        <f aca="false">IF(B172="","",ROW()-7)</f>
        <v/>
      </c>
      <c r="B172" s="6"/>
      <c r="C172" s="6"/>
      <c r="D172" s="6"/>
      <c r="E172" s="7"/>
      <c r="F172" s="7"/>
      <c r="G172" s="20"/>
      <c r="H172" s="20"/>
      <c r="I172" s="20"/>
      <c r="J172" s="6"/>
      <c r="K172" s="6"/>
      <c r="L172" s="21"/>
      <c r="M172" s="21"/>
      <c r="N172" s="15" t="str">
        <f aca="false">IF(B172="","",IF(F172="","على رأس العمل","انتهت خدمته"))</f>
        <v/>
      </c>
      <c r="O172" s="16" t="str">
        <f aca="false">IF(B172="","",N(G172)+N(H172)+N(I172))</f>
        <v/>
      </c>
      <c r="P172" s="22" t="str">
        <f aca="false">IF(B172="","",IF(F172="",AS_OF,F172))</f>
        <v/>
      </c>
      <c r="Q172" s="23" t="str">
        <f aca="false">IF(OR(AC172="",AD172=""),"",AB172+(X172-AC172)/(AD172-AC172))</f>
        <v/>
      </c>
      <c r="R172" s="16" t="str">
        <f aca="false">IF(Q172="","",O172/2*MIN(Q172,5)+O172*MAX(Q172-5,0))</f>
        <v/>
      </c>
      <c r="S172" s="16" t="str">
        <f aca="false">IF(Q172="","",IF(J172="لبعض الوقت","خارج النطاق",IF(J172="عمل مرن",0,R172)))</f>
        <v/>
      </c>
      <c r="T172" s="16" t="str">
        <f aca="false">IF(Q172="","",IF(J172="لبعض الوقت","خارج النطاق",IF(J172="عمل مرن",0,R172*IF(Q172&lt;2,0,IF(Q172&lt;=5,1/3,IF(Q172&lt;10,2/3,1))))))</f>
        <v/>
      </c>
      <c r="U172" s="16" t="str">
        <f aca="false">IF(F172="","",IF(Q172="","",IF(J172="لبعض الوقت","خارج النطاق",IF(J172="عمل مرن",0,R172*IF(AE172="none",0,IF(AE172="resign",IF(Q172&lt;2,0,IF(Q172&lt;=5,1/3,IF(Q172&lt;10,2/3,1))),1))))))</f>
        <v/>
      </c>
      <c r="V172" s="16" t="n">
        <f aca="false">IF(OR(OR(E172="",P172="",N(O172)&lt;=0),N(M172)&lt;=0),0,IF(J172="عمل مرن",0,N(M172)*O172/30))</f>
        <v>0</v>
      </c>
      <c r="W172" s="13" t="str">
        <f aca="false">IF(Q172="","",IF(F172="",N(S172),N(U172))+V172)</f>
        <v/>
      </c>
      <c r="X172" s="0" t="str">
        <f aca="false">IF(OR(E172="",P172="",N(O172)&lt;=0),"",P172+1-N(L172))</f>
        <v/>
      </c>
      <c r="Y172" s="0" t="str">
        <f aca="false">IF(OR(E172="",P172="",N(O172)&lt;=0),"",IFERROR(MATCH(E172,UQ_START,1),""))</f>
        <v/>
      </c>
      <c r="Z172" s="0" t="str">
        <f aca="false">IF(Y172="","",E172-INDEX(UQ_START,Y172)+1)</f>
        <v/>
      </c>
      <c r="AA172" s="0" t="str">
        <f aca="false">IF(AND(X172&lt;&gt;"",X172&gt;E172,OR(CAL="ميلادي",Y172&lt;&gt;"")),INT((X172-E172)/IF(CAL="هجري",355,366)),"")</f>
        <v/>
      </c>
      <c r="AB172" s="0" t="str">
        <f aca="false">IF(AA172="","",IFERROR(AA172+IF(IF(CAL="هجري",(INDEX(UQ_START,Y172+12*(AA172+1))+MIN(Z172,INDEX(UQ_LEN,Y172+12*(AA172+1)))-1),DATE(YEAR(E172)+(AA172+1),MONTH(E172),MIN(DAY(E172),DAY(EOMONTH(DATE(YEAR(E172)+(AA172+1),MONTH(E172),1),0)))))&lt;=X172,1,0),""))</f>
        <v/>
      </c>
      <c r="AC172" s="0" t="str">
        <f aca="false">IF(AB172="","",IFERROR(IF(CAL="هجري",(INDEX(UQ_START,Y172+12*(AB172))+MIN(Z172,INDEX(UQ_LEN,Y172+12*(AB172)))-1),DATE(YEAR(E172)+(AB172),MONTH(E172),MIN(DAY(E172),DAY(EOMONTH(DATE(YEAR(E172)+(AB172),MONTH(E172),1),0))))),""))</f>
        <v/>
      </c>
      <c r="AD172" s="0" t="str">
        <f aca="false">IF(AB172="","",IFERROR(IF(CAL="هجري",(INDEX(UQ_START,Y172+12*(AB172+1))+MIN(Z172,INDEX(UQ_LEN,Y172+12*(AB172+1)))-1),DATE(YEAR(E172)+(AB172+1),MONTH(E172),MIN(DAY(E172),DAY(EOMONTH(DATE(YEAR(E172)+(AB172+1),MONTH(E172),1),0))))),""))</f>
        <v/>
      </c>
      <c r="AE172" s="0" t="str">
        <f aca="false">IF(F172="","full",IFERROR(VLOOKUP(K172,L_ENDTAB,2,0),"full"))</f>
        <v>full</v>
      </c>
    </row>
    <row r="173" customFormat="false" ht="15" hidden="false" customHeight="false" outlineLevel="0" collapsed="false">
      <c r="A173" s="19" t="str">
        <f aca="false">IF(B173="","",ROW()-7)</f>
        <v/>
      </c>
      <c r="B173" s="6"/>
      <c r="C173" s="6"/>
      <c r="D173" s="6"/>
      <c r="E173" s="7"/>
      <c r="F173" s="7"/>
      <c r="G173" s="20"/>
      <c r="H173" s="20"/>
      <c r="I173" s="20"/>
      <c r="J173" s="6"/>
      <c r="K173" s="6"/>
      <c r="L173" s="21"/>
      <c r="M173" s="21"/>
      <c r="N173" s="15" t="str">
        <f aca="false">IF(B173="","",IF(F173="","على رأس العمل","انتهت خدمته"))</f>
        <v/>
      </c>
      <c r="O173" s="26" t="str">
        <f aca="false">IF(B173="","",N(G173)+N(H173)+N(I173))</f>
        <v/>
      </c>
      <c r="P173" s="27" t="str">
        <f aca="false">IF(B173="","",IF(F173="",AS_OF,F173))</f>
        <v/>
      </c>
      <c r="Q173" s="28" t="str">
        <f aca="false">IF(OR(AC173="",AD173=""),"",AB173+(X173-AC173)/(AD173-AC173))</f>
        <v/>
      </c>
      <c r="R173" s="26" t="str">
        <f aca="false">IF(Q173="","",O173/2*MIN(Q173,5)+O173*MAX(Q173-5,0))</f>
        <v/>
      </c>
      <c r="S173" s="26" t="str">
        <f aca="false">IF(Q173="","",IF(J173="لبعض الوقت","خارج النطاق",IF(J173="عمل مرن",0,R173)))</f>
        <v/>
      </c>
      <c r="T173" s="26" t="str">
        <f aca="false">IF(Q173="","",IF(J173="لبعض الوقت","خارج النطاق",IF(J173="عمل مرن",0,R173*IF(Q173&lt;2,0,IF(Q173&lt;=5,1/3,IF(Q173&lt;10,2/3,1))))))</f>
        <v/>
      </c>
      <c r="U173" s="26" t="str">
        <f aca="false">IF(F173="","",IF(Q173="","",IF(J173="لبعض الوقت","خارج النطاق",IF(J173="عمل مرن",0,R173*IF(AE173="none",0,IF(AE173="resign",IF(Q173&lt;2,0,IF(Q173&lt;=5,1/3,IF(Q173&lt;10,2/3,1))),1))))))</f>
        <v/>
      </c>
      <c r="V173" s="26" t="n">
        <f aca="false">IF(OR(OR(E173="",P173="",N(O173)&lt;=0),N(M173)&lt;=0),0,IF(J173="عمل مرن",0,N(M173)*O173/30))</f>
        <v>0</v>
      </c>
      <c r="W173" s="29" t="str">
        <f aca="false">IF(Q173="","",IF(F173="",N(S173),N(U173))+V173)</f>
        <v/>
      </c>
      <c r="X173" s="0" t="str">
        <f aca="false">IF(OR(E173="",P173="",N(O173)&lt;=0),"",P173+1-N(L173))</f>
        <v/>
      </c>
      <c r="Y173" s="0" t="str">
        <f aca="false">IF(OR(E173="",P173="",N(O173)&lt;=0),"",IFERROR(MATCH(E173,UQ_START,1),""))</f>
        <v/>
      </c>
      <c r="Z173" s="0" t="str">
        <f aca="false">IF(Y173="","",E173-INDEX(UQ_START,Y173)+1)</f>
        <v/>
      </c>
      <c r="AA173" s="0" t="str">
        <f aca="false">IF(AND(X173&lt;&gt;"",X173&gt;E173,OR(CAL="ميلادي",Y173&lt;&gt;"")),INT((X173-E173)/IF(CAL="هجري",355,366)),"")</f>
        <v/>
      </c>
      <c r="AB173" s="0" t="str">
        <f aca="false">IF(AA173="","",IFERROR(AA173+IF(IF(CAL="هجري",(INDEX(UQ_START,Y173+12*(AA173+1))+MIN(Z173,INDEX(UQ_LEN,Y173+12*(AA173+1)))-1),DATE(YEAR(E173)+(AA173+1),MONTH(E173),MIN(DAY(E173),DAY(EOMONTH(DATE(YEAR(E173)+(AA173+1),MONTH(E173),1),0)))))&lt;=X173,1,0),""))</f>
        <v/>
      </c>
      <c r="AC173" s="0" t="str">
        <f aca="false">IF(AB173="","",IFERROR(IF(CAL="هجري",(INDEX(UQ_START,Y173+12*(AB173))+MIN(Z173,INDEX(UQ_LEN,Y173+12*(AB173)))-1),DATE(YEAR(E173)+(AB173),MONTH(E173),MIN(DAY(E173),DAY(EOMONTH(DATE(YEAR(E173)+(AB173),MONTH(E173),1),0))))),""))</f>
        <v/>
      </c>
      <c r="AD173" s="0" t="str">
        <f aca="false">IF(AB173="","",IFERROR(IF(CAL="هجري",(INDEX(UQ_START,Y173+12*(AB173+1))+MIN(Z173,INDEX(UQ_LEN,Y173+12*(AB173+1)))-1),DATE(YEAR(E173)+(AB173+1),MONTH(E173),MIN(DAY(E173),DAY(EOMONTH(DATE(YEAR(E173)+(AB173+1),MONTH(E173),1),0))))),""))</f>
        <v/>
      </c>
      <c r="AE173" s="0" t="str">
        <f aca="false">IF(F173="","full",IFERROR(VLOOKUP(K173,L_ENDTAB,2,0),"full"))</f>
        <v>full</v>
      </c>
    </row>
    <row r="174" customFormat="false" ht="15" hidden="false" customHeight="false" outlineLevel="0" collapsed="false">
      <c r="A174" s="19" t="str">
        <f aca="false">IF(B174="","",ROW()-7)</f>
        <v/>
      </c>
      <c r="B174" s="6"/>
      <c r="C174" s="6"/>
      <c r="D174" s="6"/>
      <c r="E174" s="7"/>
      <c r="F174" s="7"/>
      <c r="G174" s="20"/>
      <c r="H174" s="20"/>
      <c r="I174" s="20"/>
      <c r="J174" s="6"/>
      <c r="K174" s="6"/>
      <c r="L174" s="21"/>
      <c r="M174" s="21"/>
      <c r="N174" s="15" t="str">
        <f aca="false">IF(B174="","",IF(F174="","على رأس العمل","انتهت خدمته"))</f>
        <v/>
      </c>
      <c r="O174" s="16" t="str">
        <f aca="false">IF(B174="","",N(G174)+N(H174)+N(I174))</f>
        <v/>
      </c>
      <c r="P174" s="22" t="str">
        <f aca="false">IF(B174="","",IF(F174="",AS_OF,F174))</f>
        <v/>
      </c>
      <c r="Q174" s="23" t="str">
        <f aca="false">IF(OR(AC174="",AD174=""),"",AB174+(X174-AC174)/(AD174-AC174))</f>
        <v/>
      </c>
      <c r="R174" s="16" t="str">
        <f aca="false">IF(Q174="","",O174/2*MIN(Q174,5)+O174*MAX(Q174-5,0))</f>
        <v/>
      </c>
      <c r="S174" s="16" t="str">
        <f aca="false">IF(Q174="","",IF(J174="لبعض الوقت","خارج النطاق",IF(J174="عمل مرن",0,R174)))</f>
        <v/>
      </c>
      <c r="T174" s="16" t="str">
        <f aca="false">IF(Q174="","",IF(J174="لبعض الوقت","خارج النطاق",IF(J174="عمل مرن",0,R174*IF(Q174&lt;2,0,IF(Q174&lt;=5,1/3,IF(Q174&lt;10,2/3,1))))))</f>
        <v/>
      </c>
      <c r="U174" s="16" t="str">
        <f aca="false">IF(F174="","",IF(Q174="","",IF(J174="لبعض الوقت","خارج النطاق",IF(J174="عمل مرن",0,R174*IF(AE174="none",0,IF(AE174="resign",IF(Q174&lt;2,0,IF(Q174&lt;=5,1/3,IF(Q174&lt;10,2/3,1))),1))))))</f>
        <v/>
      </c>
      <c r="V174" s="16" t="n">
        <f aca="false">IF(OR(OR(E174="",P174="",N(O174)&lt;=0),N(M174)&lt;=0),0,IF(J174="عمل مرن",0,N(M174)*O174/30))</f>
        <v>0</v>
      </c>
      <c r="W174" s="13" t="str">
        <f aca="false">IF(Q174="","",IF(F174="",N(S174),N(U174))+V174)</f>
        <v/>
      </c>
      <c r="X174" s="0" t="str">
        <f aca="false">IF(OR(E174="",P174="",N(O174)&lt;=0),"",P174+1-N(L174))</f>
        <v/>
      </c>
      <c r="Y174" s="0" t="str">
        <f aca="false">IF(OR(E174="",P174="",N(O174)&lt;=0),"",IFERROR(MATCH(E174,UQ_START,1),""))</f>
        <v/>
      </c>
      <c r="Z174" s="0" t="str">
        <f aca="false">IF(Y174="","",E174-INDEX(UQ_START,Y174)+1)</f>
        <v/>
      </c>
      <c r="AA174" s="0" t="str">
        <f aca="false">IF(AND(X174&lt;&gt;"",X174&gt;E174,OR(CAL="ميلادي",Y174&lt;&gt;"")),INT((X174-E174)/IF(CAL="هجري",355,366)),"")</f>
        <v/>
      </c>
      <c r="AB174" s="0" t="str">
        <f aca="false">IF(AA174="","",IFERROR(AA174+IF(IF(CAL="هجري",(INDEX(UQ_START,Y174+12*(AA174+1))+MIN(Z174,INDEX(UQ_LEN,Y174+12*(AA174+1)))-1),DATE(YEAR(E174)+(AA174+1),MONTH(E174),MIN(DAY(E174),DAY(EOMONTH(DATE(YEAR(E174)+(AA174+1),MONTH(E174),1),0)))))&lt;=X174,1,0),""))</f>
        <v/>
      </c>
      <c r="AC174" s="0" t="str">
        <f aca="false">IF(AB174="","",IFERROR(IF(CAL="هجري",(INDEX(UQ_START,Y174+12*(AB174))+MIN(Z174,INDEX(UQ_LEN,Y174+12*(AB174)))-1),DATE(YEAR(E174)+(AB174),MONTH(E174),MIN(DAY(E174),DAY(EOMONTH(DATE(YEAR(E174)+(AB174),MONTH(E174),1),0))))),""))</f>
        <v/>
      </c>
      <c r="AD174" s="0" t="str">
        <f aca="false">IF(AB174="","",IFERROR(IF(CAL="هجري",(INDEX(UQ_START,Y174+12*(AB174+1))+MIN(Z174,INDEX(UQ_LEN,Y174+12*(AB174+1)))-1),DATE(YEAR(E174)+(AB174+1),MONTH(E174),MIN(DAY(E174),DAY(EOMONTH(DATE(YEAR(E174)+(AB174+1),MONTH(E174),1),0))))),""))</f>
        <v/>
      </c>
      <c r="AE174" s="0" t="str">
        <f aca="false">IF(F174="","full",IFERROR(VLOOKUP(K174,L_ENDTAB,2,0),"full"))</f>
        <v>full</v>
      </c>
    </row>
    <row r="175" customFormat="false" ht="15" hidden="false" customHeight="false" outlineLevel="0" collapsed="false">
      <c r="A175" s="19" t="str">
        <f aca="false">IF(B175="","",ROW()-7)</f>
        <v/>
      </c>
      <c r="B175" s="6"/>
      <c r="C175" s="6"/>
      <c r="D175" s="6"/>
      <c r="E175" s="7"/>
      <c r="F175" s="7"/>
      <c r="G175" s="20"/>
      <c r="H175" s="20"/>
      <c r="I175" s="20"/>
      <c r="J175" s="6"/>
      <c r="K175" s="6"/>
      <c r="L175" s="21"/>
      <c r="M175" s="21"/>
      <c r="N175" s="15" t="str">
        <f aca="false">IF(B175="","",IF(F175="","على رأس العمل","انتهت خدمته"))</f>
        <v/>
      </c>
      <c r="O175" s="26" t="str">
        <f aca="false">IF(B175="","",N(G175)+N(H175)+N(I175))</f>
        <v/>
      </c>
      <c r="P175" s="27" t="str">
        <f aca="false">IF(B175="","",IF(F175="",AS_OF,F175))</f>
        <v/>
      </c>
      <c r="Q175" s="28" t="str">
        <f aca="false">IF(OR(AC175="",AD175=""),"",AB175+(X175-AC175)/(AD175-AC175))</f>
        <v/>
      </c>
      <c r="R175" s="26" t="str">
        <f aca="false">IF(Q175="","",O175/2*MIN(Q175,5)+O175*MAX(Q175-5,0))</f>
        <v/>
      </c>
      <c r="S175" s="26" t="str">
        <f aca="false">IF(Q175="","",IF(J175="لبعض الوقت","خارج النطاق",IF(J175="عمل مرن",0,R175)))</f>
        <v/>
      </c>
      <c r="T175" s="26" t="str">
        <f aca="false">IF(Q175="","",IF(J175="لبعض الوقت","خارج النطاق",IF(J175="عمل مرن",0,R175*IF(Q175&lt;2,0,IF(Q175&lt;=5,1/3,IF(Q175&lt;10,2/3,1))))))</f>
        <v/>
      </c>
      <c r="U175" s="26" t="str">
        <f aca="false">IF(F175="","",IF(Q175="","",IF(J175="لبعض الوقت","خارج النطاق",IF(J175="عمل مرن",0,R175*IF(AE175="none",0,IF(AE175="resign",IF(Q175&lt;2,0,IF(Q175&lt;=5,1/3,IF(Q175&lt;10,2/3,1))),1))))))</f>
        <v/>
      </c>
      <c r="V175" s="26" t="n">
        <f aca="false">IF(OR(OR(E175="",P175="",N(O175)&lt;=0),N(M175)&lt;=0),0,IF(J175="عمل مرن",0,N(M175)*O175/30))</f>
        <v>0</v>
      </c>
      <c r="W175" s="29" t="str">
        <f aca="false">IF(Q175="","",IF(F175="",N(S175),N(U175))+V175)</f>
        <v/>
      </c>
      <c r="X175" s="0" t="str">
        <f aca="false">IF(OR(E175="",P175="",N(O175)&lt;=0),"",P175+1-N(L175))</f>
        <v/>
      </c>
      <c r="Y175" s="0" t="str">
        <f aca="false">IF(OR(E175="",P175="",N(O175)&lt;=0),"",IFERROR(MATCH(E175,UQ_START,1),""))</f>
        <v/>
      </c>
      <c r="Z175" s="0" t="str">
        <f aca="false">IF(Y175="","",E175-INDEX(UQ_START,Y175)+1)</f>
        <v/>
      </c>
      <c r="AA175" s="0" t="str">
        <f aca="false">IF(AND(X175&lt;&gt;"",X175&gt;E175,OR(CAL="ميلادي",Y175&lt;&gt;"")),INT((X175-E175)/IF(CAL="هجري",355,366)),"")</f>
        <v/>
      </c>
      <c r="AB175" s="0" t="str">
        <f aca="false">IF(AA175="","",IFERROR(AA175+IF(IF(CAL="هجري",(INDEX(UQ_START,Y175+12*(AA175+1))+MIN(Z175,INDEX(UQ_LEN,Y175+12*(AA175+1)))-1),DATE(YEAR(E175)+(AA175+1),MONTH(E175),MIN(DAY(E175),DAY(EOMONTH(DATE(YEAR(E175)+(AA175+1),MONTH(E175),1),0)))))&lt;=X175,1,0),""))</f>
        <v/>
      </c>
      <c r="AC175" s="0" t="str">
        <f aca="false">IF(AB175="","",IFERROR(IF(CAL="هجري",(INDEX(UQ_START,Y175+12*(AB175))+MIN(Z175,INDEX(UQ_LEN,Y175+12*(AB175)))-1),DATE(YEAR(E175)+(AB175),MONTH(E175),MIN(DAY(E175),DAY(EOMONTH(DATE(YEAR(E175)+(AB175),MONTH(E175),1),0))))),""))</f>
        <v/>
      </c>
      <c r="AD175" s="0" t="str">
        <f aca="false">IF(AB175="","",IFERROR(IF(CAL="هجري",(INDEX(UQ_START,Y175+12*(AB175+1))+MIN(Z175,INDEX(UQ_LEN,Y175+12*(AB175+1)))-1),DATE(YEAR(E175)+(AB175+1),MONTH(E175),MIN(DAY(E175),DAY(EOMONTH(DATE(YEAR(E175)+(AB175+1),MONTH(E175),1),0))))),""))</f>
        <v/>
      </c>
      <c r="AE175" s="0" t="str">
        <f aca="false">IF(F175="","full",IFERROR(VLOOKUP(K175,L_ENDTAB,2,0),"full"))</f>
        <v>full</v>
      </c>
    </row>
    <row r="176" customFormat="false" ht="15" hidden="false" customHeight="false" outlineLevel="0" collapsed="false">
      <c r="A176" s="19" t="str">
        <f aca="false">IF(B176="","",ROW()-7)</f>
        <v/>
      </c>
      <c r="B176" s="6"/>
      <c r="C176" s="6"/>
      <c r="D176" s="6"/>
      <c r="E176" s="7"/>
      <c r="F176" s="7"/>
      <c r="G176" s="20"/>
      <c r="H176" s="20"/>
      <c r="I176" s="20"/>
      <c r="J176" s="6"/>
      <c r="K176" s="6"/>
      <c r="L176" s="21"/>
      <c r="M176" s="21"/>
      <c r="N176" s="15" t="str">
        <f aca="false">IF(B176="","",IF(F176="","على رأس العمل","انتهت خدمته"))</f>
        <v/>
      </c>
      <c r="O176" s="16" t="str">
        <f aca="false">IF(B176="","",N(G176)+N(H176)+N(I176))</f>
        <v/>
      </c>
      <c r="P176" s="22" t="str">
        <f aca="false">IF(B176="","",IF(F176="",AS_OF,F176))</f>
        <v/>
      </c>
      <c r="Q176" s="23" t="str">
        <f aca="false">IF(OR(AC176="",AD176=""),"",AB176+(X176-AC176)/(AD176-AC176))</f>
        <v/>
      </c>
      <c r="R176" s="16" t="str">
        <f aca="false">IF(Q176="","",O176/2*MIN(Q176,5)+O176*MAX(Q176-5,0))</f>
        <v/>
      </c>
      <c r="S176" s="16" t="str">
        <f aca="false">IF(Q176="","",IF(J176="لبعض الوقت","خارج النطاق",IF(J176="عمل مرن",0,R176)))</f>
        <v/>
      </c>
      <c r="T176" s="16" t="str">
        <f aca="false">IF(Q176="","",IF(J176="لبعض الوقت","خارج النطاق",IF(J176="عمل مرن",0,R176*IF(Q176&lt;2,0,IF(Q176&lt;=5,1/3,IF(Q176&lt;10,2/3,1))))))</f>
        <v/>
      </c>
      <c r="U176" s="16" t="str">
        <f aca="false">IF(F176="","",IF(Q176="","",IF(J176="لبعض الوقت","خارج النطاق",IF(J176="عمل مرن",0,R176*IF(AE176="none",0,IF(AE176="resign",IF(Q176&lt;2,0,IF(Q176&lt;=5,1/3,IF(Q176&lt;10,2/3,1))),1))))))</f>
        <v/>
      </c>
      <c r="V176" s="16" t="n">
        <f aca="false">IF(OR(OR(E176="",P176="",N(O176)&lt;=0),N(M176)&lt;=0),0,IF(J176="عمل مرن",0,N(M176)*O176/30))</f>
        <v>0</v>
      </c>
      <c r="W176" s="13" t="str">
        <f aca="false">IF(Q176="","",IF(F176="",N(S176),N(U176))+V176)</f>
        <v/>
      </c>
      <c r="X176" s="0" t="str">
        <f aca="false">IF(OR(E176="",P176="",N(O176)&lt;=0),"",P176+1-N(L176))</f>
        <v/>
      </c>
      <c r="Y176" s="0" t="str">
        <f aca="false">IF(OR(E176="",P176="",N(O176)&lt;=0),"",IFERROR(MATCH(E176,UQ_START,1),""))</f>
        <v/>
      </c>
      <c r="Z176" s="0" t="str">
        <f aca="false">IF(Y176="","",E176-INDEX(UQ_START,Y176)+1)</f>
        <v/>
      </c>
      <c r="AA176" s="0" t="str">
        <f aca="false">IF(AND(X176&lt;&gt;"",X176&gt;E176,OR(CAL="ميلادي",Y176&lt;&gt;"")),INT((X176-E176)/IF(CAL="هجري",355,366)),"")</f>
        <v/>
      </c>
      <c r="AB176" s="0" t="str">
        <f aca="false">IF(AA176="","",IFERROR(AA176+IF(IF(CAL="هجري",(INDEX(UQ_START,Y176+12*(AA176+1))+MIN(Z176,INDEX(UQ_LEN,Y176+12*(AA176+1)))-1),DATE(YEAR(E176)+(AA176+1),MONTH(E176),MIN(DAY(E176),DAY(EOMONTH(DATE(YEAR(E176)+(AA176+1),MONTH(E176),1),0)))))&lt;=X176,1,0),""))</f>
        <v/>
      </c>
      <c r="AC176" s="0" t="str">
        <f aca="false">IF(AB176="","",IFERROR(IF(CAL="هجري",(INDEX(UQ_START,Y176+12*(AB176))+MIN(Z176,INDEX(UQ_LEN,Y176+12*(AB176)))-1),DATE(YEAR(E176)+(AB176),MONTH(E176),MIN(DAY(E176),DAY(EOMONTH(DATE(YEAR(E176)+(AB176),MONTH(E176),1),0))))),""))</f>
        <v/>
      </c>
      <c r="AD176" s="0" t="str">
        <f aca="false">IF(AB176="","",IFERROR(IF(CAL="هجري",(INDEX(UQ_START,Y176+12*(AB176+1))+MIN(Z176,INDEX(UQ_LEN,Y176+12*(AB176+1)))-1),DATE(YEAR(E176)+(AB176+1),MONTH(E176),MIN(DAY(E176),DAY(EOMONTH(DATE(YEAR(E176)+(AB176+1),MONTH(E176),1),0))))),""))</f>
        <v/>
      </c>
      <c r="AE176" s="0" t="str">
        <f aca="false">IF(F176="","full",IFERROR(VLOOKUP(K176,L_ENDTAB,2,0),"full"))</f>
        <v>full</v>
      </c>
    </row>
    <row r="177" customFormat="false" ht="15" hidden="false" customHeight="false" outlineLevel="0" collapsed="false">
      <c r="A177" s="19" t="str">
        <f aca="false">IF(B177="","",ROW()-7)</f>
        <v/>
      </c>
      <c r="B177" s="6"/>
      <c r="C177" s="6"/>
      <c r="D177" s="6"/>
      <c r="E177" s="7"/>
      <c r="F177" s="7"/>
      <c r="G177" s="20"/>
      <c r="H177" s="20"/>
      <c r="I177" s="20"/>
      <c r="J177" s="6"/>
      <c r="K177" s="6"/>
      <c r="L177" s="21"/>
      <c r="M177" s="21"/>
      <c r="N177" s="15" t="str">
        <f aca="false">IF(B177="","",IF(F177="","على رأس العمل","انتهت خدمته"))</f>
        <v/>
      </c>
      <c r="O177" s="26" t="str">
        <f aca="false">IF(B177="","",N(G177)+N(H177)+N(I177))</f>
        <v/>
      </c>
      <c r="P177" s="27" t="str">
        <f aca="false">IF(B177="","",IF(F177="",AS_OF,F177))</f>
        <v/>
      </c>
      <c r="Q177" s="28" t="str">
        <f aca="false">IF(OR(AC177="",AD177=""),"",AB177+(X177-AC177)/(AD177-AC177))</f>
        <v/>
      </c>
      <c r="R177" s="26" t="str">
        <f aca="false">IF(Q177="","",O177/2*MIN(Q177,5)+O177*MAX(Q177-5,0))</f>
        <v/>
      </c>
      <c r="S177" s="26" t="str">
        <f aca="false">IF(Q177="","",IF(J177="لبعض الوقت","خارج النطاق",IF(J177="عمل مرن",0,R177)))</f>
        <v/>
      </c>
      <c r="T177" s="26" t="str">
        <f aca="false">IF(Q177="","",IF(J177="لبعض الوقت","خارج النطاق",IF(J177="عمل مرن",0,R177*IF(Q177&lt;2,0,IF(Q177&lt;=5,1/3,IF(Q177&lt;10,2/3,1))))))</f>
        <v/>
      </c>
      <c r="U177" s="26" t="str">
        <f aca="false">IF(F177="","",IF(Q177="","",IF(J177="لبعض الوقت","خارج النطاق",IF(J177="عمل مرن",0,R177*IF(AE177="none",0,IF(AE177="resign",IF(Q177&lt;2,0,IF(Q177&lt;=5,1/3,IF(Q177&lt;10,2/3,1))),1))))))</f>
        <v/>
      </c>
      <c r="V177" s="26" t="n">
        <f aca="false">IF(OR(OR(E177="",P177="",N(O177)&lt;=0),N(M177)&lt;=0),0,IF(J177="عمل مرن",0,N(M177)*O177/30))</f>
        <v>0</v>
      </c>
      <c r="W177" s="29" t="str">
        <f aca="false">IF(Q177="","",IF(F177="",N(S177),N(U177))+V177)</f>
        <v/>
      </c>
      <c r="X177" s="0" t="str">
        <f aca="false">IF(OR(E177="",P177="",N(O177)&lt;=0),"",P177+1-N(L177))</f>
        <v/>
      </c>
      <c r="Y177" s="0" t="str">
        <f aca="false">IF(OR(E177="",P177="",N(O177)&lt;=0),"",IFERROR(MATCH(E177,UQ_START,1),""))</f>
        <v/>
      </c>
      <c r="Z177" s="0" t="str">
        <f aca="false">IF(Y177="","",E177-INDEX(UQ_START,Y177)+1)</f>
        <v/>
      </c>
      <c r="AA177" s="0" t="str">
        <f aca="false">IF(AND(X177&lt;&gt;"",X177&gt;E177,OR(CAL="ميلادي",Y177&lt;&gt;"")),INT((X177-E177)/IF(CAL="هجري",355,366)),"")</f>
        <v/>
      </c>
      <c r="AB177" s="0" t="str">
        <f aca="false">IF(AA177="","",IFERROR(AA177+IF(IF(CAL="هجري",(INDEX(UQ_START,Y177+12*(AA177+1))+MIN(Z177,INDEX(UQ_LEN,Y177+12*(AA177+1)))-1),DATE(YEAR(E177)+(AA177+1),MONTH(E177),MIN(DAY(E177),DAY(EOMONTH(DATE(YEAR(E177)+(AA177+1),MONTH(E177),1),0)))))&lt;=X177,1,0),""))</f>
        <v/>
      </c>
      <c r="AC177" s="0" t="str">
        <f aca="false">IF(AB177="","",IFERROR(IF(CAL="هجري",(INDEX(UQ_START,Y177+12*(AB177))+MIN(Z177,INDEX(UQ_LEN,Y177+12*(AB177)))-1),DATE(YEAR(E177)+(AB177),MONTH(E177),MIN(DAY(E177),DAY(EOMONTH(DATE(YEAR(E177)+(AB177),MONTH(E177),1),0))))),""))</f>
        <v/>
      </c>
      <c r="AD177" s="0" t="str">
        <f aca="false">IF(AB177="","",IFERROR(IF(CAL="هجري",(INDEX(UQ_START,Y177+12*(AB177+1))+MIN(Z177,INDEX(UQ_LEN,Y177+12*(AB177+1)))-1),DATE(YEAR(E177)+(AB177+1),MONTH(E177),MIN(DAY(E177),DAY(EOMONTH(DATE(YEAR(E177)+(AB177+1),MONTH(E177),1),0))))),""))</f>
        <v/>
      </c>
      <c r="AE177" s="0" t="str">
        <f aca="false">IF(F177="","full",IFERROR(VLOOKUP(K177,L_ENDTAB,2,0),"full"))</f>
        <v>full</v>
      </c>
    </row>
    <row r="178" customFormat="false" ht="15" hidden="false" customHeight="false" outlineLevel="0" collapsed="false">
      <c r="A178" s="19" t="str">
        <f aca="false">IF(B178="","",ROW()-7)</f>
        <v/>
      </c>
      <c r="B178" s="6"/>
      <c r="C178" s="6"/>
      <c r="D178" s="6"/>
      <c r="E178" s="7"/>
      <c r="F178" s="7"/>
      <c r="G178" s="20"/>
      <c r="H178" s="20"/>
      <c r="I178" s="20"/>
      <c r="J178" s="6"/>
      <c r="K178" s="6"/>
      <c r="L178" s="21"/>
      <c r="M178" s="21"/>
      <c r="N178" s="15" t="str">
        <f aca="false">IF(B178="","",IF(F178="","على رأس العمل","انتهت خدمته"))</f>
        <v/>
      </c>
      <c r="O178" s="16" t="str">
        <f aca="false">IF(B178="","",N(G178)+N(H178)+N(I178))</f>
        <v/>
      </c>
      <c r="P178" s="22" t="str">
        <f aca="false">IF(B178="","",IF(F178="",AS_OF,F178))</f>
        <v/>
      </c>
      <c r="Q178" s="23" t="str">
        <f aca="false">IF(OR(AC178="",AD178=""),"",AB178+(X178-AC178)/(AD178-AC178))</f>
        <v/>
      </c>
      <c r="R178" s="16" t="str">
        <f aca="false">IF(Q178="","",O178/2*MIN(Q178,5)+O178*MAX(Q178-5,0))</f>
        <v/>
      </c>
      <c r="S178" s="16" t="str">
        <f aca="false">IF(Q178="","",IF(J178="لبعض الوقت","خارج النطاق",IF(J178="عمل مرن",0,R178)))</f>
        <v/>
      </c>
      <c r="T178" s="16" t="str">
        <f aca="false">IF(Q178="","",IF(J178="لبعض الوقت","خارج النطاق",IF(J178="عمل مرن",0,R178*IF(Q178&lt;2,0,IF(Q178&lt;=5,1/3,IF(Q178&lt;10,2/3,1))))))</f>
        <v/>
      </c>
      <c r="U178" s="16" t="str">
        <f aca="false">IF(F178="","",IF(Q178="","",IF(J178="لبعض الوقت","خارج النطاق",IF(J178="عمل مرن",0,R178*IF(AE178="none",0,IF(AE178="resign",IF(Q178&lt;2,0,IF(Q178&lt;=5,1/3,IF(Q178&lt;10,2/3,1))),1))))))</f>
        <v/>
      </c>
      <c r="V178" s="16" t="n">
        <f aca="false">IF(OR(OR(E178="",P178="",N(O178)&lt;=0),N(M178)&lt;=0),0,IF(J178="عمل مرن",0,N(M178)*O178/30))</f>
        <v>0</v>
      </c>
      <c r="W178" s="13" t="str">
        <f aca="false">IF(Q178="","",IF(F178="",N(S178),N(U178))+V178)</f>
        <v/>
      </c>
      <c r="X178" s="0" t="str">
        <f aca="false">IF(OR(E178="",P178="",N(O178)&lt;=0),"",P178+1-N(L178))</f>
        <v/>
      </c>
      <c r="Y178" s="0" t="str">
        <f aca="false">IF(OR(E178="",P178="",N(O178)&lt;=0),"",IFERROR(MATCH(E178,UQ_START,1),""))</f>
        <v/>
      </c>
      <c r="Z178" s="0" t="str">
        <f aca="false">IF(Y178="","",E178-INDEX(UQ_START,Y178)+1)</f>
        <v/>
      </c>
      <c r="AA178" s="0" t="str">
        <f aca="false">IF(AND(X178&lt;&gt;"",X178&gt;E178,OR(CAL="ميلادي",Y178&lt;&gt;"")),INT((X178-E178)/IF(CAL="هجري",355,366)),"")</f>
        <v/>
      </c>
      <c r="AB178" s="0" t="str">
        <f aca="false">IF(AA178="","",IFERROR(AA178+IF(IF(CAL="هجري",(INDEX(UQ_START,Y178+12*(AA178+1))+MIN(Z178,INDEX(UQ_LEN,Y178+12*(AA178+1)))-1),DATE(YEAR(E178)+(AA178+1),MONTH(E178),MIN(DAY(E178),DAY(EOMONTH(DATE(YEAR(E178)+(AA178+1),MONTH(E178),1),0)))))&lt;=X178,1,0),""))</f>
        <v/>
      </c>
      <c r="AC178" s="0" t="str">
        <f aca="false">IF(AB178="","",IFERROR(IF(CAL="هجري",(INDEX(UQ_START,Y178+12*(AB178))+MIN(Z178,INDEX(UQ_LEN,Y178+12*(AB178)))-1),DATE(YEAR(E178)+(AB178),MONTH(E178),MIN(DAY(E178),DAY(EOMONTH(DATE(YEAR(E178)+(AB178),MONTH(E178),1),0))))),""))</f>
        <v/>
      </c>
      <c r="AD178" s="0" t="str">
        <f aca="false">IF(AB178="","",IFERROR(IF(CAL="هجري",(INDEX(UQ_START,Y178+12*(AB178+1))+MIN(Z178,INDEX(UQ_LEN,Y178+12*(AB178+1)))-1),DATE(YEAR(E178)+(AB178+1),MONTH(E178),MIN(DAY(E178),DAY(EOMONTH(DATE(YEAR(E178)+(AB178+1),MONTH(E178),1),0))))),""))</f>
        <v/>
      </c>
      <c r="AE178" s="0" t="str">
        <f aca="false">IF(F178="","full",IFERROR(VLOOKUP(K178,L_ENDTAB,2,0),"full"))</f>
        <v>full</v>
      </c>
    </row>
    <row r="179" customFormat="false" ht="15" hidden="false" customHeight="false" outlineLevel="0" collapsed="false">
      <c r="A179" s="19" t="str">
        <f aca="false">IF(B179="","",ROW()-7)</f>
        <v/>
      </c>
      <c r="B179" s="6"/>
      <c r="C179" s="6"/>
      <c r="D179" s="6"/>
      <c r="E179" s="7"/>
      <c r="F179" s="7"/>
      <c r="G179" s="20"/>
      <c r="H179" s="20"/>
      <c r="I179" s="20"/>
      <c r="J179" s="6"/>
      <c r="K179" s="6"/>
      <c r="L179" s="21"/>
      <c r="M179" s="21"/>
      <c r="N179" s="15" t="str">
        <f aca="false">IF(B179="","",IF(F179="","على رأس العمل","انتهت خدمته"))</f>
        <v/>
      </c>
      <c r="O179" s="26" t="str">
        <f aca="false">IF(B179="","",N(G179)+N(H179)+N(I179))</f>
        <v/>
      </c>
      <c r="P179" s="27" t="str">
        <f aca="false">IF(B179="","",IF(F179="",AS_OF,F179))</f>
        <v/>
      </c>
      <c r="Q179" s="28" t="str">
        <f aca="false">IF(OR(AC179="",AD179=""),"",AB179+(X179-AC179)/(AD179-AC179))</f>
        <v/>
      </c>
      <c r="R179" s="26" t="str">
        <f aca="false">IF(Q179="","",O179/2*MIN(Q179,5)+O179*MAX(Q179-5,0))</f>
        <v/>
      </c>
      <c r="S179" s="26" t="str">
        <f aca="false">IF(Q179="","",IF(J179="لبعض الوقت","خارج النطاق",IF(J179="عمل مرن",0,R179)))</f>
        <v/>
      </c>
      <c r="T179" s="26" t="str">
        <f aca="false">IF(Q179="","",IF(J179="لبعض الوقت","خارج النطاق",IF(J179="عمل مرن",0,R179*IF(Q179&lt;2,0,IF(Q179&lt;=5,1/3,IF(Q179&lt;10,2/3,1))))))</f>
        <v/>
      </c>
      <c r="U179" s="26" t="str">
        <f aca="false">IF(F179="","",IF(Q179="","",IF(J179="لبعض الوقت","خارج النطاق",IF(J179="عمل مرن",0,R179*IF(AE179="none",0,IF(AE179="resign",IF(Q179&lt;2,0,IF(Q179&lt;=5,1/3,IF(Q179&lt;10,2/3,1))),1))))))</f>
        <v/>
      </c>
      <c r="V179" s="26" t="n">
        <f aca="false">IF(OR(OR(E179="",P179="",N(O179)&lt;=0),N(M179)&lt;=0),0,IF(J179="عمل مرن",0,N(M179)*O179/30))</f>
        <v>0</v>
      </c>
      <c r="W179" s="29" t="str">
        <f aca="false">IF(Q179="","",IF(F179="",N(S179),N(U179))+V179)</f>
        <v/>
      </c>
      <c r="X179" s="0" t="str">
        <f aca="false">IF(OR(E179="",P179="",N(O179)&lt;=0),"",P179+1-N(L179))</f>
        <v/>
      </c>
      <c r="Y179" s="0" t="str">
        <f aca="false">IF(OR(E179="",P179="",N(O179)&lt;=0),"",IFERROR(MATCH(E179,UQ_START,1),""))</f>
        <v/>
      </c>
      <c r="Z179" s="0" t="str">
        <f aca="false">IF(Y179="","",E179-INDEX(UQ_START,Y179)+1)</f>
        <v/>
      </c>
      <c r="AA179" s="0" t="str">
        <f aca="false">IF(AND(X179&lt;&gt;"",X179&gt;E179,OR(CAL="ميلادي",Y179&lt;&gt;"")),INT((X179-E179)/IF(CAL="هجري",355,366)),"")</f>
        <v/>
      </c>
      <c r="AB179" s="0" t="str">
        <f aca="false">IF(AA179="","",IFERROR(AA179+IF(IF(CAL="هجري",(INDEX(UQ_START,Y179+12*(AA179+1))+MIN(Z179,INDEX(UQ_LEN,Y179+12*(AA179+1)))-1),DATE(YEAR(E179)+(AA179+1),MONTH(E179),MIN(DAY(E179),DAY(EOMONTH(DATE(YEAR(E179)+(AA179+1),MONTH(E179),1),0)))))&lt;=X179,1,0),""))</f>
        <v/>
      </c>
      <c r="AC179" s="0" t="str">
        <f aca="false">IF(AB179="","",IFERROR(IF(CAL="هجري",(INDEX(UQ_START,Y179+12*(AB179))+MIN(Z179,INDEX(UQ_LEN,Y179+12*(AB179)))-1),DATE(YEAR(E179)+(AB179),MONTH(E179),MIN(DAY(E179),DAY(EOMONTH(DATE(YEAR(E179)+(AB179),MONTH(E179),1),0))))),""))</f>
        <v/>
      </c>
      <c r="AD179" s="0" t="str">
        <f aca="false">IF(AB179="","",IFERROR(IF(CAL="هجري",(INDEX(UQ_START,Y179+12*(AB179+1))+MIN(Z179,INDEX(UQ_LEN,Y179+12*(AB179+1)))-1),DATE(YEAR(E179)+(AB179+1),MONTH(E179),MIN(DAY(E179),DAY(EOMONTH(DATE(YEAR(E179)+(AB179+1),MONTH(E179),1),0))))),""))</f>
        <v/>
      </c>
      <c r="AE179" s="0" t="str">
        <f aca="false">IF(F179="","full",IFERROR(VLOOKUP(K179,L_ENDTAB,2,0),"full"))</f>
        <v>full</v>
      </c>
    </row>
    <row r="180" customFormat="false" ht="15" hidden="false" customHeight="false" outlineLevel="0" collapsed="false">
      <c r="A180" s="19" t="str">
        <f aca="false">IF(B180="","",ROW()-7)</f>
        <v/>
      </c>
      <c r="B180" s="6"/>
      <c r="C180" s="6"/>
      <c r="D180" s="6"/>
      <c r="E180" s="7"/>
      <c r="F180" s="7"/>
      <c r="G180" s="20"/>
      <c r="H180" s="20"/>
      <c r="I180" s="20"/>
      <c r="J180" s="6"/>
      <c r="K180" s="6"/>
      <c r="L180" s="21"/>
      <c r="M180" s="21"/>
      <c r="N180" s="15" t="str">
        <f aca="false">IF(B180="","",IF(F180="","على رأس العمل","انتهت خدمته"))</f>
        <v/>
      </c>
      <c r="O180" s="16" t="str">
        <f aca="false">IF(B180="","",N(G180)+N(H180)+N(I180))</f>
        <v/>
      </c>
      <c r="P180" s="22" t="str">
        <f aca="false">IF(B180="","",IF(F180="",AS_OF,F180))</f>
        <v/>
      </c>
      <c r="Q180" s="23" t="str">
        <f aca="false">IF(OR(AC180="",AD180=""),"",AB180+(X180-AC180)/(AD180-AC180))</f>
        <v/>
      </c>
      <c r="R180" s="16" t="str">
        <f aca="false">IF(Q180="","",O180/2*MIN(Q180,5)+O180*MAX(Q180-5,0))</f>
        <v/>
      </c>
      <c r="S180" s="16" t="str">
        <f aca="false">IF(Q180="","",IF(J180="لبعض الوقت","خارج النطاق",IF(J180="عمل مرن",0,R180)))</f>
        <v/>
      </c>
      <c r="T180" s="16" t="str">
        <f aca="false">IF(Q180="","",IF(J180="لبعض الوقت","خارج النطاق",IF(J180="عمل مرن",0,R180*IF(Q180&lt;2,0,IF(Q180&lt;=5,1/3,IF(Q180&lt;10,2/3,1))))))</f>
        <v/>
      </c>
      <c r="U180" s="16" t="str">
        <f aca="false">IF(F180="","",IF(Q180="","",IF(J180="لبعض الوقت","خارج النطاق",IF(J180="عمل مرن",0,R180*IF(AE180="none",0,IF(AE180="resign",IF(Q180&lt;2,0,IF(Q180&lt;=5,1/3,IF(Q180&lt;10,2/3,1))),1))))))</f>
        <v/>
      </c>
      <c r="V180" s="16" t="n">
        <f aca="false">IF(OR(OR(E180="",P180="",N(O180)&lt;=0),N(M180)&lt;=0),0,IF(J180="عمل مرن",0,N(M180)*O180/30))</f>
        <v>0</v>
      </c>
      <c r="W180" s="13" t="str">
        <f aca="false">IF(Q180="","",IF(F180="",N(S180),N(U180))+V180)</f>
        <v/>
      </c>
      <c r="X180" s="0" t="str">
        <f aca="false">IF(OR(E180="",P180="",N(O180)&lt;=0),"",P180+1-N(L180))</f>
        <v/>
      </c>
      <c r="Y180" s="0" t="str">
        <f aca="false">IF(OR(E180="",P180="",N(O180)&lt;=0),"",IFERROR(MATCH(E180,UQ_START,1),""))</f>
        <v/>
      </c>
      <c r="Z180" s="0" t="str">
        <f aca="false">IF(Y180="","",E180-INDEX(UQ_START,Y180)+1)</f>
        <v/>
      </c>
      <c r="AA180" s="0" t="str">
        <f aca="false">IF(AND(X180&lt;&gt;"",X180&gt;E180,OR(CAL="ميلادي",Y180&lt;&gt;"")),INT((X180-E180)/IF(CAL="هجري",355,366)),"")</f>
        <v/>
      </c>
      <c r="AB180" s="0" t="str">
        <f aca="false">IF(AA180="","",IFERROR(AA180+IF(IF(CAL="هجري",(INDEX(UQ_START,Y180+12*(AA180+1))+MIN(Z180,INDEX(UQ_LEN,Y180+12*(AA180+1)))-1),DATE(YEAR(E180)+(AA180+1),MONTH(E180),MIN(DAY(E180),DAY(EOMONTH(DATE(YEAR(E180)+(AA180+1),MONTH(E180),1),0)))))&lt;=X180,1,0),""))</f>
        <v/>
      </c>
      <c r="AC180" s="0" t="str">
        <f aca="false">IF(AB180="","",IFERROR(IF(CAL="هجري",(INDEX(UQ_START,Y180+12*(AB180))+MIN(Z180,INDEX(UQ_LEN,Y180+12*(AB180)))-1),DATE(YEAR(E180)+(AB180),MONTH(E180),MIN(DAY(E180),DAY(EOMONTH(DATE(YEAR(E180)+(AB180),MONTH(E180),1),0))))),""))</f>
        <v/>
      </c>
      <c r="AD180" s="0" t="str">
        <f aca="false">IF(AB180="","",IFERROR(IF(CAL="هجري",(INDEX(UQ_START,Y180+12*(AB180+1))+MIN(Z180,INDEX(UQ_LEN,Y180+12*(AB180+1)))-1),DATE(YEAR(E180)+(AB180+1),MONTH(E180),MIN(DAY(E180),DAY(EOMONTH(DATE(YEAR(E180)+(AB180+1),MONTH(E180),1),0))))),""))</f>
        <v/>
      </c>
      <c r="AE180" s="0" t="str">
        <f aca="false">IF(F180="","full",IFERROR(VLOOKUP(K180,L_ENDTAB,2,0),"full"))</f>
        <v>full</v>
      </c>
    </row>
    <row r="181" customFormat="false" ht="15" hidden="false" customHeight="false" outlineLevel="0" collapsed="false">
      <c r="A181" s="19" t="str">
        <f aca="false">IF(B181="","",ROW()-7)</f>
        <v/>
      </c>
      <c r="B181" s="6"/>
      <c r="C181" s="6"/>
      <c r="D181" s="6"/>
      <c r="E181" s="7"/>
      <c r="F181" s="7"/>
      <c r="G181" s="20"/>
      <c r="H181" s="20"/>
      <c r="I181" s="20"/>
      <c r="J181" s="6"/>
      <c r="K181" s="6"/>
      <c r="L181" s="21"/>
      <c r="M181" s="21"/>
      <c r="N181" s="15" t="str">
        <f aca="false">IF(B181="","",IF(F181="","على رأس العمل","انتهت خدمته"))</f>
        <v/>
      </c>
      <c r="O181" s="26" t="str">
        <f aca="false">IF(B181="","",N(G181)+N(H181)+N(I181))</f>
        <v/>
      </c>
      <c r="P181" s="27" t="str">
        <f aca="false">IF(B181="","",IF(F181="",AS_OF,F181))</f>
        <v/>
      </c>
      <c r="Q181" s="28" t="str">
        <f aca="false">IF(OR(AC181="",AD181=""),"",AB181+(X181-AC181)/(AD181-AC181))</f>
        <v/>
      </c>
      <c r="R181" s="26" t="str">
        <f aca="false">IF(Q181="","",O181/2*MIN(Q181,5)+O181*MAX(Q181-5,0))</f>
        <v/>
      </c>
      <c r="S181" s="26" t="str">
        <f aca="false">IF(Q181="","",IF(J181="لبعض الوقت","خارج النطاق",IF(J181="عمل مرن",0,R181)))</f>
        <v/>
      </c>
      <c r="T181" s="26" t="str">
        <f aca="false">IF(Q181="","",IF(J181="لبعض الوقت","خارج النطاق",IF(J181="عمل مرن",0,R181*IF(Q181&lt;2,0,IF(Q181&lt;=5,1/3,IF(Q181&lt;10,2/3,1))))))</f>
        <v/>
      </c>
      <c r="U181" s="26" t="str">
        <f aca="false">IF(F181="","",IF(Q181="","",IF(J181="لبعض الوقت","خارج النطاق",IF(J181="عمل مرن",0,R181*IF(AE181="none",0,IF(AE181="resign",IF(Q181&lt;2,0,IF(Q181&lt;=5,1/3,IF(Q181&lt;10,2/3,1))),1))))))</f>
        <v/>
      </c>
      <c r="V181" s="26" t="n">
        <f aca="false">IF(OR(OR(E181="",P181="",N(O181)&lt;=0),N(M181)&lt;=0),0,IF(J181="عمل مرن",0,N(M181)*O181/30))</f>
        <v>0</v>
      </c>
      <c r="W181" s="29" t="str">
        <f aca="false">IF(Q181="","",IF(F181="",N(S181),N(U181))+V181)</f>
        <v/>
      </c>
      <c r="X181" s="0" t="str">
        <f aca="false">IF(OR(E181="",P181="",N(O181)&lt;=0),"",P181+1-N(L181))</f>
        <v/>
      </c>
      <c r="Y181" s="0" t="str">
        <f aca="false">IF(OR(E181="",P181="",N(O181)&lt;=0),"",IFERROR(MATCH(E181,UQ_START,1),""))</f>
        <v/>
      </c>
      <c r="Z181" s="0" t="str">
        <f aca="false">IF(Y181="","",E181-INDEX(UQ_START,Y181)+1)</f>
        <v/>
      </c>
      <c r="AA181" s="0" t="str">
        <f aca="false">IF(AND(X181&lt;&gt;"",X181&gt;E181,OR(CAL="ميلادي",Y181&lt;&gt;"")),INT((X181-E181)/IF(CAL="هجري",355,366)),"")</f>
        <v/>
      </c>
      <c r="AB181" s="0" t="str">
        <f aca="false">IF(AA181="","",IFERROR(AA181+IF(IF(CAL="هجري",(INDEX(UQ_START,Y181+12*(AA181+1))+MIN(Z181,INDEX(UQ_LEN,Y181+12*(AA181+1)))-1),DATE(YEAR(E181)+(AA181+1),MONTH(E181),MIN(DAY(E181),DAY(EOMONTH(DATE(YEAR(E181)+(AA181+1),MONTH(E181),1),0)))))&lt;=X181,1,0),""))</f>
        <v/>
      </c>
      <c r="AC181" s="0" t="str">
        <f aca="false">IF(AB181="","",IFERROR(IF(CAL="هجري",(INDEX(UQ_START,Y181+12*(AB181))+MIN(Z181,INDEX(UQ_LEN,Y181+12*(AB181)))-1),DATE(YEAR(E181)+(AB181),MONTH(E181),MIN(DAY(E181),DAY(EOMONTH(DATE(YEAR(E181)+(AB181),MONTH(E181),1),0))))),""))</f>
        <v/>
      </c>
      <c r="AD181" s="0" t="str">
        <f aca="false">IF(AB181="","",IFERROR(IF(CAL="هجري",(INDEX(UQ_START,Y181+12*(AB181+1))+MIN(Z181,INDEX(UQ_LEN,Y181+12*(AB181+1)))-1),DATE(YEAR(E181)+(AB181+1),MONTH(E181),MIN(DAY(E181),DAY(EOMONTH(DATE(YEAR(E181)+(AB181+1),MONTH(E181),1),0))))),""))</f>
        <v/>
      </c>
      <c r="AE181" s="0" t="str">
        <f aca="false">IF(F181="","full",IFERROR(VLOOKUP(K181,L_ENDTAB,2,0),"full"))</f>
        <v>full</v>
      </c>
    </row>
    <row r="182" customFormat="false" ht="15" hidden="false" customHeight="false" outlineLevel="0" collapsed="false">
      <c r="A182" s="19" t="str">
        <f aca="false">IF(B182="","",ROW()-7)</f>
        <v/>
      </c>
      <c r="B182" s="6"/>
      <c r="C182" s="6"/>
      <c r="D182" s="6"/>
      <c r="E182" s="7"/>
      <c r="F182" s="7"/>
      <c r="G182" s="20"/>
      <c r="H182" s="20"/>
      <c r="I182" s="20"/>
      <c r="J182" s="6"/>
      <c r="K182" s="6"/>
      <c r="L182" s="21"/>
      <c r="M182" s="21"/>
      <c r="N182" s="15" t="str">
        <f aca="false">IF(B182="","",IF(F182="","على رأس العمل","انتهت خدمته"))</f>
        <v/>
      </c>
      <c r="O182" s="16" t="str">
        <f aca="false">IF(B182="","",N(G182)+N(H182)+N(I182))</f>
        <v/>
      </c>
      <c r="P182" s="22" t="str">
        <f aca="false">IF(B182="","",IF(F182="",AS_OF,F182))</f>
        <v/>
      </c>
      <c r="Q182" s="23" t="str">
        <f aca="false">IF(OR(AC182="",AD182=""),"",AB182+(X182-AC182)/(AD182-AC182))</f>
        <v/>
      </c>
      <c r="R182" s="16" t="str">
        <f aca="false">IF(Q182="","",O182/2*MIN(Q182,5)+O182*MAX(Q182-5,0))</f>
        <v/>
      </c>
      <c r="S182" s="16" t="str">
        <f aca="false">IF(Q182="","",IF(J182="لبعض الوقت","خارج النطاق",IF(J182="عمل مرن",0,R182)))</f>
        <v/>
      </c>
      <c r="T182" s="16" t="str">
        <f aca="false">IF(Q182="","",IF(J182="لبعض الوقت","خارج النطاق",IF(J182="عمل مرن",0,R182*IF(Q182&lt;2,0,IF(Q182&lt;=5,1/3,IF(Q182&lt;10,2/3,1))))))</f>
        <v/>
      </c>
      <c r="U182" s="16" t="str">
        <f aca="false">IF(F182="","",IF(Q182="","",IF(J182="لبعض الوقت","خارج النطاق",IF(J182="عمل مرن",0,R182*IF(AE182="none",0,IF(AE182="resign",IF(Q182&lt;2,0,IF(Q182&lt;=5,1/3,IF(Q182&lt;10,2/3,1))),1))))))</f>
        <v/>
      </c>
      <c r="V182" s="16" t="n">
        <f aca="false">IF(OR(OR(E182="",P182="",N(O182)&lt;=0),N(M182)&lt;=0),0,IF(J182="عمل مرن",0,N(M182)*O182/30))</f>
        <v>0</v>
      </c>
      <c r="W182" s="13" t="str">
        <f aca="false">IF(Q182="","",IF(F182="",N(S182),N(U182))+V182)</f>
        <v/>
      </c>
      <c r="X182" s="0" t="str">
        <f aca="false">IF(OR(E182="",P182="",N(O182)&lt;=0),"",P182+1-N(L182))</f>
        <v/>
      </c>
      <c r="Y182" s="0" t="str">
        <f aca="false">IF(OR(E182="",P182="",N(O182)&lt;=0),"",IFERROR(MATCH(E182,UQ_START,1),""))</f>
        <v/>
      </c>
      <c r="Z182" s="0" t="str">
        <f aca="false">IF(Y182="","",E182-INDEX(UQ_START,Y182)+1)</f>
        <v/>
      </c>
      <c r="AA182" s="0" t="str">
        <f aca="false">IF(AND(X182&lt;&gt;"",X182&gt;E182,OR(CAL="ميلادي",Y182&lt;&gt;"")),INT((X182-E182)/IF(CAL="هجري",355,366)),"")</f>
        <v/>
      </c>
      <c r="AB182" s="0" t="str">
        <f aca="false">IF(AA182="","",IFERROR(AA182+IF(IF(CAL="هجري",(INDEX(UQ_START,Y182+12*(AA182+1))+MIN(Z182,INDEX(UQ_LEN,Y182+12*(AA182+1)))-1),DATE(YEAR(E182)+(AA182+1),MONTH(E182),MIN(DAY(E182),DAY(EOMONTH(DATE(YEAR(E182)+(AA182+1),MONTH(E182),1),0)))))&lt;=X182,1,0),""))</f>
        <v/>
      </c>
      <c r="AC182" s="0" t="str">
        <f aca="false">IF(AB182="","",IFERROR(IF(CAL="هجري",(INDEX(UQ_START,Y182+12*(AB182))+MIN(Z182,INDEX(UQ_LEN,Y182+12*(AB182)))-1),DATE(YEAR(E182)+(AB182),MONTH(E182),MIN(DAY(E182),DAY(EOMONTH(DATE(YEAR(E182)+(AB182),MONTH(E182),1),0))))),""))</f>
        <v/>
      </c>
      <c r="AD182" s="0" t="str">
        <f aca="false">IF(AB182="","",IFERROR(IF(CAL="هجري",(INDEX(UQ_START,Y182+12*(AB182+1))+MIN(Z182,INDEX(UQ_LEN,Y182+12*(AB182+1)))-1),DATE(YEAR(E182)+(AB182+1),MONTH(E182),MIN(DAY(E182),DAY(EOMONTH(DATE(YEAR(E182)+(AB182+1),MONTH(E182),1),0))))),""))</f>
        <v/>
      </c>
      <c r="AE182" s="0" t="str">
        <f aca="false">IF(F182="","full",IFERROR(VLOOKUP(K182,L_ENDTAB,2,0),"full"))</f>
        <v>full</v>
      </c>
    </row>
    <row r="183" customFormat="false" ht="15" hidden="false" customHeight="false" outlineLevel="0" collapsed="false">
      <c r="A183" s="19" t="str">
        <f aca="false">IF(B183="","",ROW()-7)</f>
        <v/>
      </c>
      <c r="B183" s="6"/>
      <c r="C183" s="6"/>
      <c r="D183" s="6"/>
      <c r="E183" s="7"/>
      <c r="F183" s="7"/>
      <c r="G183" s="20"/>
      <c r="H183" s="20"/>
      <c r="I183" s="20"/>
      <c r="J183" s="6"/>
      <c r="K183" s="6"/>
      <c r="L183" s="21"/>
      <c r="M183" s="21"/>
      <c r="N183" s="15" t="str">
        <f aca="false">IF(B183="","",IF(F183="","على رأس العمل","انتهت خدمته"))</f>
        <v/>
      </c>
      <c r="O183" s="26" t="str">
        <f aca="false">IF(B183="","",N(G183)+N(H183)+N(I183))</f>
        <v/>
      </c>
      <c r="P183" s="27" t="str">
        <f aca="false">IF(B183="","",IF(F183="",AS_OF,F183))</f>
        <v/>
      </c>
      <c r="Q183" s="28" t="str">
        <f aca="false">IF(OR(AC183="",AD183=""),"",AB183+(X183-AC183)/(AD183-AC183))</f>
        <v/>
      </c>
      <c r="R183" s="26" t="str">
        <f aca="false">IF(Q183="","",O183/2*MIN(Q183,5)+O183*MAX(Q183-5,0))</f>
        <v/>
      </c>
      <c r="S183" s="26" t="str">
        <f aca="false">IF(Q183="","",IF(J183="لبعض الوقت","خارج النطاق",IF(J183="عمل مرن",0,R183)))</f>
        <v/>
      </c>
      <c r="T183" s="26" t="str">
        <f aca="false">IF(Q183="","",IF(J183="لبعض الوقت","خارج النطاق",IF(J183="عمل مرن",0,R183*IF(Q183&lt;2,0,IF(Q183&lt;=5,1/3,IF(Q183&lt;10,2/3,1))))))</f>
        <v/>
      </c>
      <c r="U183" s="26" t="str">
        <f aca="false">IF(F183="","",IF(Q183="","",IF(J183="لبعض الوقت","خارج النطاق",IF(J183="عمل مرن",0,R183*IF(AE183="none",0,IF(AE183="resign",IF(Q183&lt;2,0,IF(Q183&lt;=5,1/3,IF(Q183&lt;10,2/3,1))),1))))))</f>
        <v/>
      </c>
      <c r="V183" s="26" t="n">
        <f aca="false">IF(OR(OR(E183="",P183="",N(O183)&lt;=0),N(M183)&lt;=0),0,IF(J183="عمل مرن",0,N(M183)*O183/30))</f>
        <v>0</v>
      </c>
      <c r="W183" s="29" t="str">
        <f aca="false">IF(Q183="","",IF(F183="",N(S183),N(U183))+V183)</f>
        <v/>
      </c>
      <c r="X183" s="0" t="str">
        <f aca="false">IF(OR(E183="",P183="",N(O183)&lt;=0),"",P183+1-N(L183))</f>
        <v/>
      </c>
      <c r="Y183" s="0" t="str">
        <f aca="false">IF(OR(E183="",P183="",N(O183)&lt;=0),"",IFERROR(MATCH(E183,UQ_START,1),""))</f>
        <v/>
      </c>
      <c r="Z183" s="0" t="str">
        <f aca="false">IF(Y183="","",E183-INDEX(UQ_START,Y183)+1)</f>
        <v/>
      </c>
      <c r="AA183" s="0" t="str">
        <f aca="false">IF(AND(X183&lt;&gt;"",X183&gt;E183,OR(CAL="ميلادي",Y183&lt;&gt;"")),INT((X183-E183)/IF(CAL="هجري",355,366)),"")</f>
        <v/>
      </c>
      <c r="AB183" s="0" t="str">
        <f aca="false">IF(AA183="","",IFERROR(AA183+IF(IF(CAL="هجري",(INDEX(UQ_START,Y183+12*(AA183+1))+MIN(Z183,INDEX(UQ_LEN,Y183+12*(AA183+1)))-1),DATE(YEAR(E183)+(AA183+1),MONTH(E183),MIN(DAY(E183),DAY(EOMONTH(DATE(YEAR(E183)+(AA183+1),MONTH(E183),1),0)))))&lt;=X183,1,0),""))</f>
        <v/>
      </c>
      <c r="AC183" s="0" t="str">
        <f aca="false">IF(AB183="","",IFERROR(IF(CAL="هجري",(INDEX(UQ_START,Y183+12*(AB183))+MIN(Z183,INDEX(UQ_LEN,Y183+12*(AB183)))-1),DATE(YEAR(E183)+(AB183),MONTH(E183),MIN(DAY(E183),DAY(EOMONTH(DATE(YEAR(E183)+(AB183),MONTH(E183),1),0))))),""))</f>
        <v/>
      </c>
      <c r="AD183" s="0" t="str">
        <f aca="false">IF(AB183="","",IFERROR(IF(CAL="هجري",(INDEX(UQ_START,Y183+12*(AB183+1))+MIN(Z183,INDEX(UQ_LEN,Y183+12*(AB183+1)))-1),DATE(YEAR(E183)+(AB183+1),MONTH(E183),MIN(DAY(E183),DAY(EOMONTH(DATE(YEAR(E183)+(AB183+1),MONTH(E183),1),0))))),""))</f>
        <v/>
      </c>
      <c r="AE183" s="0" t="str">
        <f aca="false">IF(F183="","full",IFERROR(VLOOKUP(K183,L_ENDTAB,2,0),"full"))</f>
        <v>full</v>
      </c>
    </row>
    <row r="184" customFormat="false" ht="15" hidden="false" customHeight="false" outlineLevel="0" collapsed="false">
      <c r="A184" s="19" t="str">
        <f aca="false">IF(B184="","",ROW()-7)</f>
        <v/>
      </c>
      <c r="B184" s="6"/>
      <c r="C184" s="6"/>
      <c r="D184" s="6"/>
      <c r="E184" s="7"/>
      <c r="F184" s="7"/>
      <c r="G184" s="20"/>
      <c r="H184" s="20"/>
      <c r="I184" s="20"/>
      <c r="J184" s="6"/>
      <c r="K184" s="6"/>
      <c r="L184" s="21"/>
      <c r="M184" s="21"/>
      <c r="N184" s="15" t="str">
        <f aca="false">IF(B184="","",IF(F184="","على رأس العمل","انتهت خدمته"))</f>
        <v/>
      </c>
      <c r="O184" s="16" t="str">
        <f aca="false">IF(B184="","",N(G184)+N(H184)+N(I184))</f>
        <v/>
      </c>
      <c r="P184" s="22" t="str">
        <f aca="false">IF(B184="","",IF(F184="",AS_OF,F184))</f>
        <v/>
      </c>
      <c r="Q184" s="23" t="str">
        <f aca="false">IF(OR(AC184="",AD184=""),"",AB184+(X184-AC184)/(AD184-AC184))</f>
        <v/>
      </c>
      <c r="R184" s="16" t="str">
        <f aca="false">IF(Q184="","",O184/2*MIN(Q184,5)+O184*MAX(Q184-5,0))</f>
        <v/>
      </c>
      <c r="S184" s="16" t="str">
        <f aca="false">IF(Q184="","",IF(J184="لبعض الوقت","خارج النطاق",IF(J184="عمل مرن",0,R184)))</f>
        <v/>
      </c>
      <c r="T184" s="16" t="str">
        <f aca="false">IF(Q184="","",IF(J184="لبعض الوقت","خارج النطاق",IF(J184="عمل مرن",0,R184*IF(Q184&lt;2,0,IF(Q184&lt;=5,1/3,IF(Q184&lt;10,2/3,1))))))</f>
        <v/>
      </c>
      <c r="U184" s="16" t="str">
        <f aca="false">IF(F184="","",IF(Q184="","",IF(J184="لبعض الوقت","خارج النطاق",IF(J184="عمل مرن",0,R184*IF(AE184="none",0,IF(AE184="resign",IF(Q184&lt;2,0,IF(Q184&lt;=5,1/3,IF(Q184&lt;10,2/3,1))),1))))))</f>
        <v/>
      </c>
      <c r="V184" s="16" t="n">
        <f aca="false">IF(OR(OR(E184="",P184="",N(O184)&lt;=0),N(M184)&lt;=0),0,IF(J184="عمل مرن",0,N(M184)*O184/30))</f>
        <v>0</v>
      </c>
      <c r="W184" s="13" t="str">
        <f aca="false">IF(Q184="","",IF(F184="",N(S184),N(U184))+V184)</f>
        <v/>
      </c>
      <c r="X184" s="0" t="str">
        <f aca="false">IF(OR(E184="",P184="",N(O184)&lt;=0),"",P184+1-N(L184))</f>
        <v/>
      </c>
      <c r="Y184" s="0" t="str">
        <f aca="false">IF(OR(E184="",P184="",N(O184)&lt;=0),"",IFERROR(MATCH(E184,UQ_START,1),""))</f>
        <v/>
      </c>
      <c r="Z184" s="0" t="str">
        <f aca="false">IF(Y184="","",E184-INDEX(UQ_START,Y184)+1)</f>
        <v/>
      </c>
      <c r="AA184" s="0" t="str">
        <f aca="false">IF(AND(X184&lt;&gt;"",X184&gt;E184,OR(CAL="ميلادي",Y184&lt;&gt;"")),INT((X184-E184)/IF(CAL="هجري",355,366)),"")</f>
        <v/>
      </c>
      <c r="AB184" s="0" t="str">
        <f aca="false">IF(AA184="","",IFERROR(AA184+IF(IF(CAL="هجري",(INDEX(UQ_START,Y184+12*(AA184+1))+MIN(Z184,INDEX(UQ_LEN,Y184+12*(AA184+1)))-1),DATE(YEAR(E184)+(AA184+1),MONTH(E184),MIN(DAY(E184),DAY(EOMONTH(DATE(YEAR(E184)+(AA184+1),MONTH(E184),1),0)))))&lt;=X184,1,0),""))</f>
        <v/>
      </c>
      <c r="AC184" s="0" t="str">
        <f aca="false">IF(AB184="","",IFERROR(IF(CAL="هجري",(INDEX(UQ_START,Y184+12*(AB184))+MIN(Z184,INDEX(UQ_LEN,Y184+12*(AB184)))-1),DATE(YEAR(E184)+(AB184),MONTH(E184),MIN(DAY(E184),DAY(EOMONTH(DATE(YEAR(E184)+(AB184),MONTH(E184),1),0))))),""))</f>
        <v/>
      </c>
      <c r="AD184" s="0" t="str">
        <f aca="false">IF(AB184="","",IFERROR(IF(CAL="هجري",(INDEX(UQ_START,Y184+12*(AB184+1))+MIN(Z184,INDEX(UQ_LEN,Y184+12*(AB184+1)))-1),DATE(YEAR(E184)+(AB184+1),MONTH(E184),MIN(DAY(E184),DAY(EOMONTH(DATE(YEAR(E184)+(AB184+1),MONTH(E184),1),0))))),""))</f>
        <v/>
      </c>
      <c r="AE184" s="0" t="str">
        <f aca="false">IF(F184="","full",IFERROR(VLOOKUP(K184,L_ENDTAB,2,0),"full"))</f>
        <v>full</v>
      </c>
    </row>
    <row r="185" customFormat="false" ht="15" hidden="false" customHeight="false" outlineLevel="0" collapsed="false">
      <c r="A185" s="19" t="str">
        <f aca="false">IF(B185="","",ROW()-7)</f>
        <v/>
      </c>
      <c r="B185" s="6"/>
      <c r="C185" s="6"/>
      <c r="D185" s="6"/>
      <c r="E185" s="7"/>
      <c r="F185" s="7"/>
      <c r="G185" s="20"/>
      <c r="H185" s="20"/>
      <c r="I185" s="20"/>
      <c r="J185" s="6"/>
      <c r="K185" s="6"/>
      <c r="L185" s="21"/>
      <c r="M185" s="21"/>
      <c r="N185" s="15" t="str">
        <f aca="false">IF(B185="","",IF(F185="","على رأس العمل","انتهت خدمته"))</f>
        <v/>
      </c>
      <c r="O185" s="26" t="str">
        <f aca="false">IF(B185="","",N(G185)+N(H185)+N(I185))</f>
        <v/>
      </c>
      <c r="P185" s="27" t="str">
        <f aca="false">IF(B185="","",IF(F185="",AS_OF,F185))</f>
        <v/>
      </c>
      <c r="Q185" s="28" t="str">
        <f aca="false">IF(OR(AC185="",AD185=""),"",AB185+(X185-AC185)/(AD185-AC185))</f>
        <v/>
      </c>
      <c r="R185" s="26" t="str">
        <f aca="false">IF(Q185="","",O185/2*MIN(Q185,5)+O185*MAX(Q185-5,0))</f>
        <v/>
      </c>
      <c r="S185" s="26" t="str">
        <f aca="false">IF(Q185="","",IF(J185="لبعض الوقت","خارج النطاق",IF(J185="عمل مرن",0,R185)))</f>
        <v/>
      </c>
      <c r="T185" s="26" t="str">
        <f aca="false">IF(Q185="","",IF(J185="لبعض الوقت","خارج النطاق",IF(J185="عمل مرن",0,R185*IF(Q185&lt;2,0,IF(Q185&lt;=5,1/3,IF(Q185&lt;10,2/3,1))))))</f>
        <v/>
      </c>
      <c r="U185" s="26" t="str">
        <f aca="false">IF(F185="","",IF(Q185="","",IF(J185="لبعض الوقت","خارج النطاق",IF(J185="عمل مرن",0,R185*IF(AE185="none",0,IF(AE185="resign",IF(Q185&lt;2,0,IF(Q185&lt;=5,1/3,IF(Q185&lt;10,2/3,1))),1))))))</f>
        <v/>
      </c>
      <c r="V185" s="26" t="n">
        <f aca="false">IF(OR(OR(E185="",P185="",N(O185)&lt;=0),N(M185)&lt;=0),0,IF(J185="عمل مرن",0,N(M185)*O185/30))</f>
        <v>0</v>
      </c>
      <c r="W185" s="29" t="str">
        <f aca="false">IF(Q185="","",IF(F185="",N(S185),N(U185))+V185)</f>
        <v/>
      </c>
      <c r="X185" s="0" t="str">
        <f aca="false">IF(OR(E185="",P185="",N(O185)&lt;=0),"",P185+1-N(L185))</f>
        <v/>
      </c>
      <c r="Y185" s="0" t="str">
        <f aca="false">IF(OR(E185="",P185="",N(O185)&lt;=0),"",IFERROR(MATCH(E185,UQ_START,1),""))</f>
        <v/>
      </c>
      <c r="Z185" s="0" t="str">
        <f aca="false">IF(Y185="","",E185-INDEX(UQ_START,Y185)+1)</f>
        <v/>
      </c>
      <c r="AA185" s="0" t="str">
        <f aca="false">IF(AND(X185&lt;&gt;"",X185&gt;E185,OR(CAL="ميلادي",Y185&lt;&gt;"")),INT((X185-E185)/IF(CAL="هجري",355,366)),"")</f>
        <v/>
      </c>
      <c r="AB185" s="0" t="str">
        <f aca="false">IF(AA185="","",IFERROR(AA185+IF(IF(CAL="هجري",(INDEX(UQ_START,Y185+12*(AA185+1))+MIN(Z185,INDEX(UQ_LEN,Y185+12*(AA185+1)))-1),DATE(YEAR(E185)+(AA185+1),MONTH(E185),MIN(DAY(E185),DAY(EOMONTH(DATE(YEAR(E185)+(AA185+1),MONTH(E185),1),0)))))&lt;=X185,1,0),""))</f>
        <v/>
      </c>
      <c r="AC185" s="0" t="str">
        <f aca="false">IF(AB185="","",IFERROR(IF(CAL="هجري",(INDEX(UQ_START,Y185+12*(AB185))+MIN(Z185,INDEX(UQ_LEN,Y185+12*(AB185)))-1),DATE(YEAR(E185)+(AB185),MONTH(E185),MIN(DAY(E185),DAY(EOMONTH(DATE(YEAR(E185)+(AB185),MONTH(E185),1),0))))),""))</f>
        <v/>
      </c>
      <c r="AD185" s="0" t="str">
        <f aca="false">IF(AB185="","",IFERROR(IF(CAL="هجري",(INDEX(UQ_START,Y185+12*(AB185+1))+MIN(Z185,INDEX(UQ_LEN,Y185+12*(AB185+1)))-1),DATE(YEAR(E185)+(AB185+1),MONTH(E185),MIN(DAY(E185),DAY(EOMONTH(DATE(YEAR(E185)+(AB185+1),MONTH(E185),1),0))))),""))</f>
        <v/>
      </c>
      <c r="AE185" s="0" t="str">
        <f aca="false">IF(F185="","full",IFERROR(VLOOKUP(K185,L_ENDTAB,2,0),"full"))</f>
        <v>full</v>
      </c>
    </row>
    <row r="186" customFormat="false" ht="15" hidden="false" customHeight="false" outlineLevel="0" collapsed="false">
      <c r="A186" s="19" t="str">
        <f aca="false">IF(B186="","",ROW()-7)</f>
        <v/>
      </c>
      <c r="B186" s="6"/>
      <c r="C186" s="6"/>
      <c r="D186" s="6"/>
      <c r="E186" s="7"/>
      <c r="F186" s="7"/>
      <c r="G186" s="20"/>
      <c r="H186" s="20"/>
      <c r="I186" s="20"/>
      <c r="J186" s="6"/>
      <c r="K186" s="6"/>
      <c r="L186" s="21"/>
      <c r="M186" s="21"/>
      <c r="N186" s="15" t="str">
        <f aca="false">IF(B186="","",IF(F186="","على رأس العمل","انتهت خدمته"))</f>
        <v/>
      </c>
      <c r="O186" s="16" t="str">
        <f aca="false">IF(B186="","",N(G186)+N(H186)+N(I186))</f>
        <v/>
      </c>
      <c r="P186" s="22" t="str">
        <f aca="false">IF(B186="","",IF(F186="",AS_OF,F186))</f>
        <v/>
      </c>
      <c r="Q186" s="23" t="str">
        <f aca="false">IF(OR(AC186="",AD186=""),"",AB186+(X186-AC186)/(AD186-AC186))</f>
        <v/>
      </c>
      <c r="R186" s="16" t="str">
        <f aca="false">IF(Q186="","",O186/2*MIN(Q186,5)+O186*MAX(Q186-5,0))</f>
        <v/>
      </c>
      <c r="S186" s="16" t="str">
        <f aca="false">IF(Q186="","",IF(J186="لبعض الوقت","خارج النطاق",IF(J186="عمل مرن",0,R186)))</f>
        <v/>
      </c>
      <c r="T186" s="16" t="str">
        <f aca="false">IF(Q186="","",IF(J186="لبعض الوقت","خارج النطاق",IF(J186="عمل مرن",0,R186*IF(Q186&lt;2,0,IF(Q186&lt;=5,1/3,IF(Q186&lt;10,2/3,1))))))</f>
        <v/>
      </c>
      <c r="U186" s="16" t="str">
        <f aca="false">IF(F186="","",IF(Q186="","",IF(J186="لبعض الوقت","خارج النطاق",IF(J186="عمل مرن",0,R186*IF(AE186="none",0,IF(AE186="resign",IF(Q186&lt;2,0,IF(Q186&lt;=5,1/3,IF(Q186&lt;10,2/3,1))),1))))))</f>
        <v/>
      </c>
      <c r="V186" s="16" t="n">
        <f aca="false">IF(OR(OR(E186="",P186="",N(O186)&lt;=0),N(M186)&lt;=0),0,IF(J186="عمل مرن",0,N(M186)*O186/30))</f>
        <v>0</v>
      </c>
      <c r="W186" s="13" t="str">
        <f aca="false">IF(Q186="","",IF(F186="",N(S186),N(U186))+V186)</f>
        <v/>
      </c>
      <c r="X186" s="0" t="str">
        <f aca="false">IF(OR(E186="",P186="",N(O186)&lt;=0),"",P186+1-N(L186))</f>
        <v/>
      </c>
      <c r="Y186" s="0" t="str">
        <f aca="false">IF(OR(E186="",P186="",N(O186)&lt;=0),"",IFERROR(MATCH(E186,UQ_START,1),""))</f>
        <v/>
      </c>
      <c r="Z186" s="0" t="str">
        <f aca="false">IF(Y186="","",E186-INDEX(UQ_START,Y186)+1)</f>
        <v/>
      </c>
      <c r="AA186" s="0" t="str">
        <f aca="false">IF(AND(X186&lt;&gt;"",X186&gt;E186,OR(CAL="ميلادي",Y186&lt;&gt;"")),INT((X186-E186)/IF(CAL="هجري",355,366)),"")</f>
        <v/>
      </c>
      <c r="AB186" s="0" t="str">
        <f aca="false">IF(AA186="","",IFERROR(AA186+IF(IF(CAL="هجري",(INDEX(UQ_START,Y186+12*(AA186+1))+MIN(Z186,INDEX(UQ_LEN,Y186+12*(AA186+1)))-1),DATE(YEAR(E186)+(AA186+1),MONTH(E186),MIN(DAY(E186),DAY(EOMONTH(DATE(YEAR(E186)+(AA186+1),MONTH(E186),1),0)))))&lt;=X186,1,0),""))</f>
        <v/>
      </c>
      <c r="AC186" s="0" t="str">
        <f aca="false">IF(AB186="","",IFERROR(IF(CAL="هجري",(INDEX(UQ_START,Y186+12*(AB186))+MIN(Z186,INDEX(UQ_LEN,Y186+12*(AB186)))-1),DATE(YEAR(E186)+(AB186),MONTH(E186),MIN(DAY(E186),DAY(EOMONTH(DATE(YEAR(E186)+(AB186),MONTH(E186),1),0))))),""))</f>
        <v/>
      </c>
      <c r="AD186" s="0" t="str">
        <f aca="false">IF(AB186="","",IFERROR(IF(CAL="هجري",(INDEX(UQ_START,Y186+12*(AB186+1))+MIN(Z186,INDEX(UQ_LEN,Y186+12*(AB186+1)))-1),DATE(YEAR(E186)+(AB186+1),MONTH(E186),MIN(DAY(E186),DAY(EOMONTH(DATE(YEAR(E186)+(AB186+1),MONTH(E186),1),0))))),""))</f>
        <v/>
      </c>
      <c r="AE186" s="0" t="str">
        <f aca="false">IF(F186="","full",IFERROR(VLOOKUP(K186,L_ENDTAB,2,0),"full"))</f>
        <v>full</v>
      </c>
    </row>
    <row r="187" customFormat="false" ht="15" hidden="false" customHeight="false" outlineLevel="0" collapsed="false">
      <c r="A187" s="19" t="str">
        <f aca="false">IF(B187="","",ROW()-7)</f>
        <v/>
      </c>
      <c r="B187" s="6"/>
      <c r="C187" s="6"/>
      <c r="D187" s="6"/>
      <c r="E187" s="7"/>
      <c r="F187" s="7"/>
      <c r="G187" s="20"/>
      <c r="H187" s="20"/>
      <c r="I187" s="20"/>
      <c r="J187" s="6"/>
      <c r="K187" s="6"/>
      <c r="L187" s="21"/>
      <c r="M187" s="21"/>
      <c r="N187" s="15" t="str">
        <f aca="false">IF(B187="","",IF(F187="","على رأس العمل","انتهت خدمته"))</f>
        <v/>
      </c>
      <c r="O187" s="26" t="str">
        <f aca="false">IF(B187="","",N(G187)+N(H187)+N(I187))</f>
        <v/>
      </c>
      <c r="P187" s="27" t="str">
        <f aca="false">IF(B187="","",IF(F187="",AS_OF,F187))</f>
        <v/>
      </c>
      <c r="Q187" s="28" t="str">
        <f aca="false">IF(OR(AC187="",AD187=""),"",AB187+(X187-AC187)/(AD187-AC187))</f>
        <v/>
      </c>
      <c r="R187" s="26" t="str">
        <f aca="false">IF(Q187="","",O187/2*MIN(Q187,5)+O187*MAX(Q187-5,0))</f>
        <v/>
      </c>
      <c r="S187" s="26" t="str">
        <f aca="false">IF(Q187="","",IF(J187="لبعض الوقت","خارج النطاق",IF(J187="عمل مرن",0,R187)))</f>
        <v/>
      </c>
      <c r="T187" s="26" t="str">
        <f aca="false">IF(Q187="","",IF(J187="لبعض الوقت","خارج النطاق",IF(J187="عمل مرن",0,R187*IF(Q187&lt;2,0,IF(Q187&lt;=5,1/3,IF(Q187&lt;10,2/3,1))))))</f>
        <v/>
      </c>
      <c r="U187" s="26" t="str">
        <f aca="false">IF(F187="","",IF(Q187="","",IF(J187="لبعض الوقت","خارج النطاق",IF(J187="عمل مرن",0,R187*IF(AE187="none",0,IF(AE187="resign",IF(Q187&lt;2,0,IF(Q187&lt;=5,1/3,IF(Q187&lt;10,2/3,1))),1))))))</f>
        <v/>
      </c>
      <c r="V187" s="26" t="n">
        <f aca="false">IF(OR(OR(E187="",P187="",N(O187)&lt;=0),N(M187)&lt;=0),0,IF(J187="عمل مرن",0,N(M187)*O187/30))</f>
        <v>0</v>
      </c>
      <c r="W187" s="29" t="str">
        <f aca="false">IF(Q187="","",IF(F187="",N(S187),N(U187))+V187)</f>
        <v/>
      </c>
      <c r="X187" s="0" t="str">
        <f aca="false">IF(OR(E187="",P187="",N(O187)&lt;=0),"",P187+1-N(L187))</f>
        <v/>
      </c>
      <c r="Y187" s="0" t="str">
        <f aca="false">IF(OR(E187="",P187="",N(O187)&lt;=0),"",IFERROR(MATCH(E187,UQ_START,1),""))</f>
        <v/>
      </c>
      <c r="Z187" s="0" t="str">
        <f aca="false">IF(Y187="","",E187-INDEX(UQ_START,Y187)+1)</f>
        <v/>
      </c>
      <c r="AA187" s="0" t="str">
        <f aca="false">IF(AND(X187&lt;&gt;"",X187&gt;E187,OR(CAL="ميلادي",Y187&lt;&gt;"")),INT((X187-E187)/IF(CAL="هجري",355,366)),"")</f>
        <v/>
      </c>
      <c r="AB187" s="0" t="str">
        <f aca="false">IF(AA187="","",IFERROR(AA187+IF(IF(CAL="هجري",(INDEX(UQ_START,Y187+12*(AA187+1))+MIN(Z187,INDEX(UQ_LEN,Y187+12*(AA187+1)))-1),DATE(YEAR(E187)+(AA187+1),MONTH(E187),MIN(DAY(E187),DAY(EOMONTH(DATE(YEAR(E187)+(AA187+1),MONTH(E187),1),0)))))&lt;=X187,1,0),""))</f>
        <v/>
      </c>
      <c r="AC187" s="0" t="str">
        <f aca="false">IF(AB187="","",IFERROR(IF(CAL="هجري",(INDEX(UQ_START,Y187+12*(AB187))+MIN(Z187,INDEX(UQ_LEN,Y187+12*(AB187)))-1),DATE(YEAR(E187)+(AB187),MONTH(E187),MIN(DAY(E187),DAY(EOMONTH(DATE(YEAR(E187)+(AB187),MONTH(E187),1),0))))),""))</f>
        <v/>
      </c>
      <c r="AD187" s="0" t="str">
        <f aca="false">IF(AB187="","",IFERROR(IF(CAL="هجري",(INDEX(UQ_START,Y187+12*(AB187+1))+MIN(Z187,INDEX(UQ_LEN,Y187+12*(AB187+1)))-1),DATE(YEAR(E187)+(AB187+1),MONTH(E187),MIN(DAY(E187),DAY(EOMONTH(DATE(YEAR(E187)+(AB187+1),MONTH(E187),1),0))))),""))</f>
        <v/>
      </c>
      <c r="AE187" s="0" t="str">
        <f aca="false">IF(F187="","full",IFERROR(VLOOKUP(K187,L_ENDTAB,2,0),"full"))</f>
        <v>full</v>
      </c>
    </row>
    <row r="188" customFormat="false" ht="15" hidden="false" customHeight="false" outlineLevel="0" collapsed="false">
      <c r="A188" s="19" t="str">
        <f aca="false">IF(B188="","",ROW()-7)</f>
        <v/>
      </c>
      <c r="B188" s="6"/>
      <c r="C188" s="6"/>
      <c r="D188" s="6"/>
      <c r="E188" s="7"/>
      <c r="F188" s="7"/>
      <c r="G188" s="20"/>
      <c r="H188" s="20"/>
      <c r="I188" s="20"/>
      <c r="J188" s="6"/>
      <c r="K188" s="6"/>
      <c r="L188" s="21"/>
      <c r="M188" s="21"/>
      <c r="N188" s="15" t="str">
        <f aca="false">IF(B188="","",IF(F188="","على رأس العمل","انتهت خدمته"))</f>
        <v/>
      </c>
      <c r="O188" s="16" t="str">
        <f aca="false">IF(B188="","",N(G188)+N(H188)+N(I188))</f>
        <v/>
      </c>
      <c r="P188" s="22" t="str">
        <f aca="false">IF(B188="","",IF(F188="",AS_OF,F188))</f>
        <v/>
      </c>
      <c r="Q188" s="23" t="str">
        <f aca="false">IF(OR(AC188="",AD188=""),"",AB188+(X188-AC188)/(AD188-AC188))</f>
        <v/>
      </c>
      <c r="R188" s="16" t="str">
        <f aca="false">IF(Q188="","",O188/2*MIN(Q188,5)+O188*MAX(Q188-5,0))</f>
        <v/>
      </c>
      <c r="S188" s="16" t="str">
        <f aca="false">IF(Q188="","",IF(J188="لبعض الوقت","خارج النطاق",IF(J188="عمل مرن",0,R188)))</f>
        <v/>
      </c>
      <c r="T188" s="16" t="str">
        <f aca="false">IF(Q188="","",IF(J188="لبعض الوقت","خارج النطاق",IF(J188="عمل مرن",0,R188*IF(Q188&lt;2,0,IF(Q188&lt;=5,1/3,IF(Q188&lt;10,2/3,1))))))</f>
        <v/>
      </c>
      <c r="U188" s="16" t="str">
        <f aca="false">IF(F188="","",IF(Q188="","",IF(J188="لبعض الوقت","خارج النطاق",IF(J188="عمل مرن",0,R188*IF(AE188="none",0,IF(AE188="resign",IF(Q188&lt;2,0,IF(Q188&lt;=5,1/3,IF(Q188&lt;10,2/3,1))),1))))))</f>
        <v/>
      </c>
      <c r="V188" s="16" t="n">
        <f aca="false">IF(OR(OR(E188="",P188="",N(O188)&lt;=0),N(M188)&lt;=0),0,IF(J188="عمل مرن",0,N(M188)*O188/30))</f>
        <v>0</v>
      </c>
      <c r="W188" s="13" t="str">
        <f aca="false">IF(Q188="","",IF(F188="",N(S188),N(U188))+V188)</f>
        <v/>
      </c>
      <c r="X188" s="0" t="str">
        <f aca="false">IF(OR(E188="",P188="",N(O188)&lt;=0),"",P188+1-N(L188))</f>
        <v/>
      </c>
      <c r="Y188" s="0" t="str">
        <f aca="false">IF(OR(E188="",P188="",N(O188)&lt;=0),"",IFERROR(MATCH(E188,UQ_START,1),""))</f>
        <v/>
      </c>
      <c r="Z188" s="0" t="str">
        <f aca="false">IF(Y188="","",E188-INDEX(UQ_START,Y188)+1)</f>
        <v/>
      </c>
      <c r="AA188" s="0" t="str">
        <f aca="false">IF(AND(X188&lt;&gt;"",X188&gt;E188,OR(CAL="ميلادي",Y188&lt;&gt;"")),INT((X188-E188)/IF(CAL="هجري",355,366)),"")</f>
        <v/>
      </c>
      <c r="AB188" s="0" t="str">
        <f aca="false">IF(AA188="","",IFERROR(AA188+IF(IF(CAL="هجري",(INDEX(UQ_START,Y188+12*(AA188+1))+MIN(Z188,INDEX(UQ_LEN,Y188+12*(AA188+1)))-1),DATE(YEAR(E188)+(AA188+1),MONTH(E188),MIN(DAY(E188),DAY(EOMONTH(DATE(YEAR(E188)+(AA188+1),MONTH(E188),1),0)))))&lt;=X188,1,0),""))</f>
        <v/>
      </c>
      <c r="AC188" s="0" t="str">
        <f aca="false">IF(AB188="","",IFERROR(IF(CAL="هجري",(INDEX(UQ_START,Y188+12*(AB188))+MIN(Z188,INDEX(UQ_LEN,Y188+12*(AB188)))-1),DATE(YEAR(E188)+(AB188),MONTH(E188),MIN(DAY(E188),DAY(EOMONTH(DATE(YEAR(E188)+(AB188),MONTH(E188),1),0))))),""))</f>
        <v/>
      </c>
      <c r="AD188" s="0" t="str">
        <f aca="false">IF(AB188="","",IFERROR(IF(CAL="هجري",(INDEX(UQ_START,Y188+12*(AB188+1))+MIN(Z188,INDEX(UQ_LEN,Y188+12*(AB188+1)))-1),DATE(YEAR(E188)+(AB188+1),MONTH(E188),MIN(DAY(E188),DAY(EOMONTH(DATE(YEAR(E188)+(AB188+1),MONTH(E188),1),0))))),""))</f>
        <v/>
      </c>
      <c r="AE188" s="0" t="str">
        <f aca="false">IF(F188="","full",IFERROR(VLOOKUP(K188,L_ENDTAB,2,0),"full"))</f>
        <v>full</v>
      </c>
    </row>
    <row r="189" customFormat="false" ht="15" hidden="false" customHeight="false" outlineLevel="0" collapsed="false">
      <c r="A189" s="19" t="str">
        <f aca="false">IF(B189="","",ROW()-7)</f>
        <v/>
      </c>
      <c r="B189" s="6"/>
      <c r="C189" s="6"/>
      <c r="D189" s="6"/>
      <c r="E189" s="7"/>
      <c r="F189" s="7"/>
      <c r="G189" s="20"/>
      <c r="H189" s="20"/>
      <c r="I189" s="20"/>
      <c r="J189" s="6"/>
      <c r="K189" s="6"/>
      <c r="L189" s="21"/>
      <c r="M189" s="21"/>
      <c r="N189" s="15" t="str">
        <f aca="false">IF(B189="","",IF(F189="","على رأس العمل","انتهت خدمته"))</f>
        <v/>
      </c>
      <c r="O189" s="26" t="str">
        <f aca="false">IF(B189="","",N(G189)+N(H189)+N(I189))</f>
        <v/>
      </c>
      <c r="P189" s="27" t="str">
        <f aca="false">IF(B189="","",IF(F189="",AS_OF,F189))</f>
        <v/>
      </c>
      <c r="Q189" s="28" t="str">
        <f aca="false">IF(OR(AC189="",AD189=""),"",AB189+(X189-AC189)/(AD189-AC189))</f>
        <v/>
      </c>
      <c r="R189" s="26" t="str">
        <f aca="false">IF(Q189="","",O189/2*MIN(Q189,5)+O189*MAX(Q189-5,0))</f>
        <v/>
      </c>
      <c r="S189" s="26" t="str">
        <f aca="false">IF(Q189="","",IF(J189="لبعض الوقت","خارج النطاق",IF(J189="عمل مرن",0,R189)))</f>
        <v/>
      </c>
      <c r="T189" s="26" t="str">
        <f aca="false">IF(Q189="","",IF(J189="لبعض الوقت","خارج النطاق",IF(J189="عمل مرن",0,R189*IF(Q189&lt;2,0,IF(Q189&lt;=5,1/3,IF(Q189&lt;10,2/3,1))))))</f>
        <v/>
      </c>
      <c r="U189" s="26" t="str">
        <f aca="false">IF(F189="","",IF(Q189="","",IF(J189="لبعض الوقت","خارج النطاق",IF(J189="عمل مرن",0,R189*IF(AE189="none",0,IF(AE189="resign",IF(Q189&lt;2,0,IF(Q189&lt;=5,1/3,IF(Q189&lt;10,2/3,1))),1))))))</f>
        <v/>
      </c>
      <c r="V189" s="26" t="n">
        <f aca="false">IF(OR(OR(E189="",P189="",N(O189)&lt;=0),N(M189)&lt;=0),0,IF(J189="عمل مرن",0,N(M189)*O189/30))</f>
        <v>0</v>
      </c>
      <c r="W189" s="29" t="str">
        <f aca="false">IF(Q189="","",IF(F189="",N(S189),N(U189))+V189)</f>
        <v/>
      </c>
      <c r="X189" s="0" t="str">
        <f aca="false">IF(OR(E189="",P189="",N(O189)&lt;=0),"",P189+1-N(L189))</f>
        <v/>
      </c>
      <c r="Y189" s="0" t="str">
        <f aca="false">IF(OR(E189="",P189="",N(O189)&lt;=0),"",IFERROR(MATCH(E189,UQ_START,1),""))</f>
        <v/>
      </c>
      <c r="Z189" s="0" t="str">
        <f aca="false">IF(Y189="","",E189-INDEX(UQ_START,Y189)+1)</f>
        <v/>
      </c>
      <c r="AA189" s="0" t="str">
        <f aca="false">IF(AND(X189&lt;&gt;"",X189&gt;E189,OR(CAL="ميلادي",Y189&lt;&gt;"")),INT((X189-E189)/IF(CAL="هجري",355,366)),"")</f>
        <v/>
      </c>
      <c r="AB189" s="0" t="str">
        <f aca="false">IF(AA189="","",IFERROR(AA189+IF(IF(CAL="هجري",(INDEX(UQ_START,Y189+12*(AA189+1))+MIN(Z189,INDEX(UQ_LEN,Y189+12*(AA189+1)))-1),DATE(YEAR(E189)+(AA189+1),MONTH(E189),MIN(DAY(E189),DAY(EOMONTH(DATE(YEAR(E189)+(AA189+1),MONTH(E189),1),0)))))&lt;=X189,1,0),""))</f>
        <v/>
      </c>
      <c r="AC189" s="0" t="str">
        <f aca="false">IF(AB189="","",IFERROR(IF(CAL="هجري",(INDEX(UQ_START,Y189+12*(AB189))+MIN(Z189,INDEX(UQ_LEN,Y189+12*(AB189)))-1),DATE(YEAR(E189)+(AB189),MONTH(E189),MIN(DAY(E189),DAY(EOMONTH(DATE(YEAR(E189)+(AB189),MONTH(E189),1),0))))),""))</f>
        <v/>
      </c>
      <c r="AD189" s="0" t="str">
        <f aca="false">IF(AB189="","",IFERROR(IF(CAL="هجري",(INDEX(UQ_START,Y189+12*(AB189+1))+MIN(Z189,INDEX(UQ_LEN,Y189+12*(AB189+1)))-1),DATE(YEAR(E189)+(AB189+1),MONTH(E189),MIN(DAY(E189),DAY(EOMONTH(DATE(YEAR(E189)+(AB189+1),MONTH(E189),1),0))))),""))</f>
        <v/>
      </c>
      <c r="AE189" s="0" t="str">
        <f aca="false">IF(F189="","full",IFERROR(VLOOKUP(K189,L_ENDTAB,2,0),"full"))</f>
        <v>full</v>
      </c>
    </row>
    <row r="190" customFormat="false" ht="15" hidden="false" customHeight="false" outlineLevel="0" collapsed="false">
      <c r="A190" s="19" t="str">
        <f aca="false">IF(B190="","",ROW()-7)</f>
        <v/>
      </c>
      <c r="B190" s="6"/>
      <c r="C190" s="6"/>
      <c r="D190" s="6"/>
      <c r="E190" s="7"/>
      <c r="F190" s="7"/>
      <c r="G190" s="20"/>
      <c r="H190" s="20"/>
      <c r="I190" s="20"/>
      <c r="J190" s="6"/>
      <c r="K190" s="6"/>
      <c r="L190" s="21"/>
      <c r="M190" s="21"/>
      <c r="N190" s="15" t="str">
        <f aca="false">IF(B190="","",IF(F190="","على رأس العمل","انتهت خدمته"))</f>
        <v/>
      </c>
      <c r="O190" s="16" t="str">
        <f aca="false">IF(B190="","",N(G190)+N(H190)+N(I190))</f>
        <v/>
      </c>
      <c r="P190" s="22" t="str">
        <f aca="false">IF(B190="","",IF(F190="",AS_OF,F190))</f>
        <v/>
      </c>
      <c r="Q190" s="23" t="str">
        <f aca="false">IF(OR(AC190="",AD190=""),"",AB190+(X190-AC190)/(AD190-AC190))</f>
        <v/>
      </c>
      <c r="R190" s="16" t="str">
        <f aca="false">IF(Q190="","",O190/2*MIN(Q190,5)+O190*MAX(Q190-5,0))</f>
        <v/>
      </c>
      <c r="S190" s="16" t="str">
        <f aca="false">IF(Q190="","",IF(J190="لبعض الوقت","خارج النطاق",IF(J190="عمل مرن",0,R190)))</f>
        <v/>
      </c>
      <c r="T190" s="16" t="str">
        <f aca="false">IF(Q190="","",IF(J190="لبعض الوقت","خارج النطاق",IF(J190="عمل مرن",0,R190*IF(Q190&lt;2,0,IF(Q190&lt;=5,1/3,IF(Q190&lt;10,2/3,1))))))</f>
        <v/>
      </c>
      <c r="U190" s="16" t="str">
        <f aca="false">IF(F190="","",IF(Q190="","",IF(J190="لبعض الوقت","خارج النطاق",IF(J190="عمل مرن",0,R190*IF(AE190="none",0,IF(AE190="resign",IF(Q190&lt;2,0,IF(Q190&lt;=5,1/3,IF(Q190&lt;10,2/3,1))),1))))))</f>
        <v/>
      </c>
      <c r="V190" s="16" t="n">
        <f aca="false">IF(OR(OR(E190="",P190="",N(O190)&lt;=0),N(M190)&lt;=0),0,IF(J190="عمل مرن",0,N(M190)*O190/30))</f>
        <v>0</v>
      </c>
      <c r="W190" s="13" t="str">
        <f aca="false">IF(Q190="","",IF(F190="",N(S190),N(U190))+V190)</f>
        <v/>
      </c>
      <c r="X190" s="0" t="str">
        <f aca="false">IF(OR(E190="",P190="",N(O190)&lt;=0),"",P190+1-N(L190))</f>
        <v/>
      </c>
      <c r="Y190" s="0" t="str">
        <f aca="false">IF(OR(E190="",P190="",N(O190)&lt;=0),"",IFERROR(MATCH(E190,UQ_START,1),""))</f>
        <v/>
      </c>
      <c r="Z190" s="0" t="str">
        <f aca="false">IF(Y190="","",E190-INDEX(UQ_START,Y190)+1)</f>
        <v/>
      </c>
      <c r="AA190" s="0" t="str">
        <f aca="false">IF(AND(X190&lt;&gt;"",X190&gt;E190,OR(CAL="ميلادي",Y190&lt;&gt;"")),INT((X190-E190)/IF(CAL="هجري",355,366)),"")</f>
        <v/>
      </c>
      <c r="AB190" s="0" t="str">
        <f aca="false">IF(AA190="","",IFERROR(AA190+IF(IF(CAL="هجري",(INDEX(UQ_START,Y190+12*(AA190+1))+MIN(Z190,INDEX(UQ_LEN,Y190+12*(AA190+1)))-1),DATE(YEAR(E190)+(AA190+1),MONTH(E190),MIN(DAY(E190),DAY(EOMONTH(DATE(YEAR(E190)+(AA190+1),MONTH(E190),1),0)))))&lt;=X190,1,0),""))</f>
        <v/>
      </c>
      <c r="AC190" s="0" t="str">
        <f aca="false">IF(AB190="","",IFERROR(IF(CAL="هجري",(INDEX(UQ_START,Y190+12*(AB190))+MIN(Z190,INDEX(UQ_LEN,Y190+12*(AB190)))-1),DATE(YEAR(E190)+(AB190),MONTH(E190),MIN(DAY(E190),DAY(EOMONTH(DATE(YEAR(E190)+(AB190),MONTH(E190),1),0))))),""))</f>
        <v/>
      </c>
      <c r="AD190" s="0" t="str">
        <f aca="false">IF(AB190="","",IFERROR(IF(CAL="هجري",(INDEX(UQ_START,Y190+12*(AB190+1))+MIN(Z190,INDEX(UQ_LEN,Y190+12*(AB190+1)))-1),DATE(YEAR(E190)+(AB190+1),MONTH(E190),MIN(DAY(E190),DAY(EOMONTH(DATE(YEAR(E190)+(AB190+1),MONTH(E190),1),0))))),""))</f>
        <v/>
      </c>
      <c r="AE190" s="0" t="str">
        <f aca="false">IF(F190="","full",IFERROR(VLOOKUP(K190,L_ENDTAB,2,0),"full"))</f>
        <v>full</v>
      </c>
    </row>
    <row r="191" customFormat="false" ht="15" hidden="false" customHeight="false" outlineLevel="0" collapsed="false">
      <c r="A191" s="19" t="str">
        <f aca="false">IF(B191="","",ROW()-7)</f>
        <v/>
      </c>
      <c r="B191" s="6"/>
      <c r="C191" s="6"/>
      <c r="D191" s="6"/>
      <c r="E191" s="7"/>
      <c r="F191" s="7"/>
      <c r="G191" s="20"/>
      <c r="H191" s="20"/>
      <c r="I191" s="20"/>
      <c r="J191" s="6"/>
      <c r="K191" s="6"/>
      <c r="L191" s="21"/>
      <c r="M191" s="21"/>
      <c r="N191" s="15" t="str">
        <f aca="false">IF(B191="","",IF(F191="","على رأس العمل","انتهت خدمته"))</f>
        <v/>
      </c>
      <c r="O191" s="26" t="str">
        <f aca="false">IF(B191="","",N(G191)+N(H191)+N(I191))</f>
        <v/>
      </c>
      <c r="P191" s="27" t="str">
        <f aca="false">IF(B191="","",IF(F191="",AS_OF,F191))</f>
        <v/>
      </c>
      <c r="Q191" s="28" t="str">
        <f aca="false">IF(OR(AC191="",AD191=""),"",AB191+(X191-AC191)/(AD191-AC191))</f>
        <v/>
      </c>
      <c r="R191" s="26" t="str">
        <f aca="false">IF(Q191="","",O191/2*MIN(Q191,5)+O191*MAX(Q191-5,0))</f>
        <v/>
      </c>
      <c r="S191" s="26" t="str">
        <f aca="false">IF(Q191="","",IF(J191="لبعض الوقت","خارج النطاق",IF(J191="عمل مرن",0,R191)))</f>
        <v/>
      </c>
      <c r="T191" s="26" t="str">
        <f aca="false">IF(Q191="","",IF(J191="لبعض الوقت","خارج النطاق",IF(J191="عمل مرن",0,R191*IF(Q191&lt;2,0,IF(Q191&lt;=5,1/3,IF(Q191&lt;10,2/3,1))))))</f>
        <v/>
      </c>
      <c r="U191" s="26" t="str">
        <f aca="false">IF(F191="","",IF(Q191="","",IF(J191="لبعض الوقت","خارج النطاق",IF(J191="عمل مرن",0,R191*IF(AE191="none",0,IF(AE191="resign",IF(Q191&lt;2,0,IF(Q191&lt;=5,1/3,IF(Q191&lt;10,2/3,1))),1))))))</f>
        <v/>
      </c>
      <c r="V191" s="26" t="n">
        <f aca="false">IF(OR(OR(E191="",P191="",N(O191)&lt;=0),N(M191)&lt;=0),0,IF(J191="عمل مرن",0,N(M191)*O191/30))</f>
        <v>0</v>
      </c>
      <c r="W191" s="29" t="str">
        <f aca="false">IF(Q191="","",IF(F191="",N(S191),N(U191))+V191)</f>
        <v/>
      </c>
      <c r="X191" s="0" t="str">
        <f aca="false">IF(OR(E191="",P191="",N(O191)&lt;=0),"",P191+1-N(L191))</f>
        <v/>
      </c>
      <c r="Y191" s="0" t="str">
        <f aca="false">IF(OR(E191="",P191="",N(O191)&lt;=0),"",IFERROR(MATCH(E191,UQ_START,1),""))</f>
        <v/>
      </c>
      <c r="Z191" s="0" t="str">
        <f aca="false">IF(Y191="","",E191-INDEX(UQ_START,Y191)+1)</f>
        <v/>
      </c>
      <c r="AA191" s="0" t="str">
        <f aca="false">IF(AND(X191&lt;&gt;"",X191&gt;E191,OR(CAL="ميلادي",Y191&lt;&gt;"")),INT((X191-E191)/IF(CAL="هجري",355,366)),"")</f>
        <v/>
      </c>
      <c r="AB191" s="0" t="str">
        <f aca="false">IF(AA191="","",IFERROR(AA191+IF(IF(CAL="هجري",(INDEX(UQ_START,Y191+12*(AA191+1))+MIN(Z191,INDEX(UQ_LEN,Y191+12*(AA191+1)))-1),DATE(YEAR(E191)+(AA191+1),MONTH(E191),MIN(DAY(E191),DAY(EOMONTH(DATE(YEAR(E191)+(AA191+1),MONTH(E191),1),0)))))&lt;=X191,1,0),""))</f>
        <v/>
      </c>
      <c r="AC191" s="0" t="str">
        <f aca="false">IF(AB191="","",IFERROR(IF(CAL="هجري",(INDEX(UQ_START,Y191+12*(AB191))+MIN(Z191,INDEX(UQ_LEN,Y191+12*(AB191)))-1),DATE(YEAR(E191)+(AB191),MONTH(E191),MIN(DAY(E191),DAY(EOMONTH(DATE(YEAR(E191)+(AB191),MONTH(E191),1),0))))),""))</f>
        <v/>
      </c>
      <c r="AD191" s="0" t="str">
        <f aca="false">IF(AB191="","",IFERROR(IF(CAL="هجري",(INDEX(UQ_START,Y191+12*(AB191+1))+MIN(Z191,INDEX(UQ_LEN,Y191+12*(AB191+1)))-1),DATE(YEAR(E191)+(AB191+1),MONTH(E191),MIN(DAY(E191),DAY(EOMONTH(DATE(YEAR(E191)+(AB191+1),MONTH(E191),1),0))))),""))</f>
        <v/>
      </c>
      <c r="AE191" s="0" t="str">
        <f aca="false">IF(F191="","full",IFERROR(VLOOKUP(K191,L_ENDTAB,2,0),"full"))</f>
        <v>full</v>
      </c>
    </row>
    <row r="192" customFormat="false" ht="15" hidden="false" customHeight="false" outlineLevel="0" collapsed="false">
      <c r="A192" s="19" t="str">
        <f aca="false">IF(B192="","",ROW()-7)</f>
        <v/>
      </c>
      <c r="B192" s="6"/>
      <c r="C192" s="6"/>
      <c r="D192" s="6"/>
      <c r="E192" s="7"/>
      <c r="F192" s="7"/>
      <c r="G192" s="20"/>
      <c r="H192" s="20"/>
      <c r="I192" s="20"/>
      <c r="J192" s="6"/>
      <c r="K192" s="6"/>
      <c r="L192" s="21"/>
      <c r="M192" s="21"/>
      <c r="N192" s="15" t="str">
        <f aca="false">IF(B192="","",IF(F192="","على رأس العمل","انتهت خدمته"))</f>
        <v/>
      </c>
      <c r="O192" s="16" t="str">
        <f aca="false">IF(B192="","",N(G192)+N(H192)+N(I192))</f>
        <v/>
      </c>
      <c r="P192" s="22" t="str">
        <f aca="false">IF(B192="","",IF(F192="",AS_OF,F192))</f>
        <v/>
      </c>
      <c r="Q192" s="23" t="str">
        <f aca="false">IF(OR(AC192="",AD192=""),"",AB192+(X192-AC192)/(AD192-AC192))</f>
        <v/>
      </c>
      <c r="R192" s="16" t="str">
        <f aca="false">IF(Q192="","",O192/2*MIN(Q192,5)+O192*MAX(Q192-5,0))</f>
        <v/>
      </c>
      <c r="S192" s="16" t="str">
        <f aca="false">IF(Q192="","",IF(J192="لبعض الوقت","خارج النطاق",IF(J192="عمل مرن",0,R192)))</f>
        <v/>
      </c>
      <c r="T192" s="16" t="str">
        <f aca="false">IF(Q192="","",IF(J192="لبعض الوقت","خارج النطاق",IF(J192="عمل مرن",0,R192*IF(Q192&lt;2,0,IF(Q192&lt;=5,1/3,IF(Q192&lt;10,2/3,1))))))</f>
        <v/>
      </c>
      <c r="U192" s="16" t="str">
        <f aca="false">IF(F192="","",IF(Q192="","",IF(J192="لبعض الوقت","خارج النطاق",IF(J192="عمل مرن",0,R192*IF(AE192="none",0,IF(AE192="resign",IF(Q192&lt;2,0,IF(Q192&lt;=5,1/3,IF(Q192&lt;10,2/3,1))),1))))))</f>
        <v/>
      </c>
      <c r="V192" s="16" t="n">
        <f aca="false">IF(OR(OR(E192="",P192="",N(O192)&lt;=0),N(M192)&lt;=0),0,IF(J192="عمل مرن",0,N(M192)*O192/30))</f>
        <v>0</v>
      </c>
      <c r="W192" s="13" t="str">
        <f aca="false">IF(Q192="","",IF(F192="",N(S192),N(U192))+V192)</f>
        <v/>
      </c>
      <c r="X192" s="0" t="str">
        <f aca="false">IF(OR(E192="",P192="",N(O192)&lt;=0),"",P192+1-N(L192))</f>
        <v/>
      </c>
      <c r="Y192" s="0" t="str">
        <f aca="false">IF(OR(E192="",P192="",N(O192)&lt;=0),"",IFERROR(MATCH(E192,UQ_START,1),""))</f>
        <v/>
      </c>
      <c r="Z192" s="0" t="str">
        <f aca="false">IF(Y192="","",E192-INDEX(UQ_START,Y192)+1)</f>
        <v/>
      </c>
      <c r="AA192" s="0" t="str">
        <f aca="false">IF(AND(X192&lt;&gt;"",X192&gt;E192,OR(CAL="ميلادي",Y192&lt;&gt;"")),INT((X192-E192)/IF(CAL="هجري",355,366)),"")</f>
        <v/>
      </c>
      <c r="AB192" s="0" t="str">
        <f aca="false">IF(AA192="","",IFERROR(AA192+IF(IF(CAL="هجري",(INDEX(UQ_START,Y192+12*(AA192+1))+MIN(Z192,INDEX(UQ_LEN,Y192+12*(AA192+1)))-1),DATE(YEAR(E192)+(AA192+1),MONTH(E192),MIN(DAY(E192),DAY(EOMONTH(DATE(YEAR(E192)+(AA192+1),MONTH(E192),1),0)))))&lt;=X192,1,0),""))</f>
        <v/>
      </c>
      <c r="AC192" s="0" t="str">
        <f aca="false">IF(AB192="","",IFERROR(IF(CAL="هجري",(INDEX(UQ_START,Y192+12*(AB192))+MIN(Z192,INDEX(UQ_LEN,Y192+12*(AB192)))-1),DATE(YEAR(E192)+(AB192),MONTH(E192),MIN(DAY(E192),DAY(EOMONTH(DATE(YEAR(E192)+(AB192),MONTH(E192),1),0))))),""))</f>
        <v/>
      </c>
      <c r="AD192" s="0" t="str">
        <f aca="false">IF(AB192="","",IFERROR(IF(CAL="هجري",(INDEX(UQ_START,Y192+12*(AB192+1))+MIN(Z192,INDEX(UQ_LEN,Y192+12*(AB192+1)))-1),DATE(YEAR(E192)+(AB192+1),MONTH(E192),MIN(DAY(E192),DAY(EOMONTH(DATE(YEAR(E192)+(AB192+1),MONTH(E192),1),0))))),""))</f>
        <v/>
      </c>
      <c r="AE192" s="0" t="str">
        <f aca="false">IF(F192="","full",IFERROR(VLOOKUP(K192,L_ENDTAB,2,0),"full"))</f>
        <v>full</v>
      </c>
    </row>
    <row r="193" customFormat="false" ht="15" hidden="false" customHeight="false" outlineLevel="0" collapsed="false">
      <c r="A193" s="19" t="str">
        <f aca="false">IF(B193="","",ROW()-7)</f>
        <v/>
      </c>
      <c r="B193" s="6"/>
      <c r="C193" s="6"/>
      <c r="D193" s="6"/>
      <c r="E193" s="7"/>
      <c r="F193" s="7"/>
      <c r="G193" s="20"/>
      <c r="H193" s="20"/>
      <c r="I193" s="20"/>
      <c r="J193" s="6"/>
      <c r="K193" s="6"/>
      <c r="L193" s="21"/>
      <c r="M193" s="21"/>
      <c r="N193" s="15" t="str">
        <f aca="false">IF(B193="","",IF(F193="","على رأس العمل","انتهت خدمته"))</f>
        <v/>
      </c>
      <c r="O193" s="26" t="str">
        <f aca="false">IF(B193="","",N(G193)+N(H193)+N(I193))</f>
        <v/>
      </c>
      <c r="P193" s="27" t="str">
        <f aca="false">IF(B193="","",IF(F193="",AS_OF,F193))</f>
        <v/>
      </c>
      <c r="Q193" s="28" t="str">
        <f aca="false">IF(OR(AC193="",AD193=""),"",AB193+(X193-AC193)/(AD193-AC193))</f>
        <v/>
      </c>
      <c r="R193" s="26" t="str">
        <f aca="false">IF(Q193="","",O193/2*MIN(Q193,5)+O193*MAX(Q193-5,0))</f>
        <v/>
      </c>
      <c r="S193" s="26" t="str">
        <f aca="false">IF(Q193="","",IF(J193="لبعض الوقت","خارج النطاق",IF(J193="عمل مرن",0,R193)))</f>
        <v/>
      </c>
      <c r="T193" s="26" t="str">
        <f aca="false">IF(Q193="","",IF(J193="لبعض الوقت","خارج النطاق",IF(J193="عمل مرن",0,R193*IF(Q193&lt;2,0,IF(Q193&lt;=5,1/3,IF(Q193&lt;10,2/3,1))))))</f>
        <v/>
      </c>
      <c r="U193" s="26" t="str">
        <f aca="false">IF(F193="","",IF(Q193="","",IF(J193="لبعض الوقت","خارج النطاق",IF(J193="عمل مرن",0,R193*IF(AE193="none",0,IF(AE193="resign",IF(Q193&lt;2,0,IF(Q193&lt;=5,1/3,IF(Q193&lt;10,2/3,1))),1))))))</f>
        <v/>
      </c>
      <c r="V193" s="26" t="n">
        <f aca="false">IF(OR(OR(E193="",P193="",N(O193)&lt;=0),N(M193)&lt;=0),0,IF(J193="عمل مرن",0,N(M193)*O193/30))</f>
        <v>0</v>
      </c>
      <c r="W193" s="29" t="str">
        <f aca="false">IF(Q193="","",IF(F193="",N(S193),N(U193))+V193)</f>
        <v/>
      </c>
      <c r="X193" s="0" t="str">
        <f aca="false">IF(OR(E193="",P193="",N(O193)&lt;=0),"",P193+1-N(L193))</f>
        <v/>
      </c>
      <c r="Y193" s="0" t="str">
        <f aca="false">IF(OR(E193="",P193="",N(O193)&lt;=0),"",IFERROR(MATCH(E193,UQ_START,1),""))</f>
        <v/>
      </c>
      <c r="Z193" s="0" t="str">
        <f aca="false">IF(Y193="","",E193-INDEX(UQ_START,Y193)+1)</f>
        <v/>
      </c>
      <c r="AA193" s="0" t="str">
        <f aca="false">IF(AND(X193&lt;&gt;"",X193&gt;E193,OR(CAL="ميلادي",Y193&lt;&gt;"")),INT((X193-E193)/IF(CAL="هجري",355,366)),"")</f>
        <v/>
      </c>
      <c r="AB193" s="0" t="str">
        <f aca="false">IF(AA193="","",IFERROR(AA193+IF(IF(CAL="هجري",(INDEX(UQ_START,Y193+12*(AA193+1))+MIN(Z193,INDEX(UQ_LEN,Y193+12*(AA193+1)))-1),DATE(YEAR(E193)+(AA193+1),MONTH(E193),MIN(DAY(E193),DAY(EOMONTH(DATE(YEAR(E193)+(AA193+1),MONTH(E193),1),0)))))&lt;=X193,1,0),""))</f>
        <v/>
      </c>
      <c r="AC193" s="0" t="str">
        <f aca="false">IF(AB193="","",IFERROR(IF(CAL="هجري",(INDEX(UQ_START,Y193+12*(AB193))+MIN(Z193,INDEX(UQ_LEN,Y193+12*(AB193)))-1),DATE(YEAR(E193)+(AB193),MONTH(E193),MIN(DAY(E193),DAY(EOMONTH(DATE(YEAR(E193)+(AB193),MONTH(E193),1),0))))),""))</f>
        <v/>
      </c>
      <c r="AD193" s="0" t="str">
        <f aca="false">IF(AB193="","",IFERROR(IF(CAL="هجري",(INDEX(UQ_START,Y193+12*(AB193+1))+MIN(Z193,INDEX(UQ_LEN,Y193+12*(AB193+1)))-1),DATE(YEAR(E193)+(AB193+1),MONTH(E193),MIN(DAY(E193),DAY(EOMONTH(DATE(YEAR(E193)+(AB193+1),MONTH(E193),1),0))))),""))</f>
        <v/>
      </c>
      <c r="AE193" s="0" t="str">
        <f aca="false">IF(F193="","full",IFERROR(VLOOKUP(K193,L_ENDTAB,2,0),"full"))</f>
        <v>full</v>
      </c>
    </row>
    <row r="194" customFormat="false" ht="15" hidden="false" customHeight="false" outlineLevel="0" collapsed="false">
      <c r="A194" s="19" t="str">
        <f aca="false">IF(B194="","",ROW()-7)</f>
        <v/>
      </c>
      <c r="B194" s="6"/>
      <c r="C194" s="6"/>
      <c r="D194" s="6"/>
      <c r="E194" s="7"/>
      <c r="F194" s="7"/>
      <c r="G194" s="20"/>
      <c r="H194" s="20"/>
      <c r="I194" s="20"/>
      <c r="J194" s="6"/>
      <c r="K194" s="6"/>
      <c r="L194" s="21"/>
      <c r="M194" s="21"/>
      <c r="N194" s="15" t="str">
        <f aca="false">IF(B194="","",IF(F194="","على رأس العمل","انتهت خدمته"))</f>
        <v/>
      </c>
      <c r="O194" s="16" t="str">
        <f aca="false">IF(B194="","",N(G194)+N(H194)+N(I194))</f>
        <v/>
      </c>
      <c r="P194" s="22" t="str">
        <f aca="false">IF(B194="","",IF(F194="",AS_OF,F194))</f>
        <v/>
      </c>
      <c r="Q194" s="23" t="str">
        <f aca="false">IF(OR(AC194="",AD194=""),"",AB194+(X194-AC194)/(AD194-AC194))</f>
        <v/>
      </c>
      <c r="R194" s="16" t="str">
        <f aca="false">IF(Q194="","",O194/2*MIN(Q194,5)+O194*MAX(Q194-5,0))</f>
        <v/>
      </c>
      <c r="S194" s="16" t="str">
        <f aca="false">IF(Q194="","",IF(J194="لبعض الوقت","خارج النطاق",IF(J194="عمل مرن",0,R194)))</f>
        <v/>
      </c>
      <c r="T194" s="16" t="str">
        <f aca="false">IF(Q194="","",IF(J194="لبعض الوقت","خارج النطاق",IF(J194="عمل مرن",0,R194*IF(Q194&lt;2,0,IF(Q194&lt;=5,1/3,IF(Q194&lt;10,2/3,1))))))</f>
        <v/>
      </c>
      <c r="U194" s="16" t="str">
        <f aca="false">IF(F194="","",IF(Q194="","",IF(J194="لبعض الوقت","خارج النطاق",IF(J194="عمل مرن",0,R194*IF(AE194="none",0,IF(AE194="resign",IF(Q194&lt;2,0,IF(Q194&lt;=5,1/3,IF(Q194&lt;10,2/3,1))),1))))))</f>
        <v/>
      </c>
      <c r="V194" s="16" t="n">
        <f aca="false">IF(OR(OR(E194="",P194="",N(O194)&lt;=0),N(M194)&lt;=0),0,IF(J194="عمل مرن",0,N(M194)*O194/30))</f>
        <v>0</v>
      </c>
      <c r="W194" s="13" t="str">
        <f aca="false">IF(Q194="","",IF(F194="",N(S194),N(U194))+V194)</f>
        <v/>
      </c>
      <c r="X194" s="0" t="str">
        <f aca="false">IF(OR(E194="",P194="",N(O194)&lt;=0),"",P194+1-N(L194))</f>
        <v/>
      </c>
      <c r="Y194" s="0" t="str">
        <f aca="false">IF(OR(E194="",P194="",N(O194)&lt;=0),"",IFERROR(MATCH(E194,UQ_START,1),""))</f>
        <v/>
      </c>
      <c r="Z194" s="0" t="str">
        <f aca="false">IF(Y194="","",E194-INDEX(UQ_START,Y194)+1)</f>
        <v/>
      </c>
      <c r="AA194" s="0" t="str">
        <f aca="false">IF(AND(X194&lt;&gt;"",X194&gt;E194,OR(CAL="ميلادي",Y194&lt;&gt;"")),INT((X194-E194)/IF(CAL="هجري",355,366)),"")</f>
        <v/>
      </c>
      <c r="AB194" s="0" t="str">
        <f aca="false">IF(AA194="","",IFERROR(AA194+IF(IF(CAL="هجري",(INDEX(UQ_START,Y194+12*(AA194+1))+MIN(Z194,INDEX(UQ_LEN,Y194+12*(AA194+1)))-1),DATE(YEAR(E194)+(AA194+1),MONTH(E194),MIN(DAY(E194),DAY(EOMONTH(DATE(YEAR(E194)+(AA194+1),MONTH(E194),1),0)))))&lt;=X194,1,0),""))</f>
        <v/>
      </c>
      <c r="AC194" s="0" t="str">
        <f aca="false">IF(AB194="","",IFERROR(IF(CAL="هجري",(INDEX(UQ_START,Y194+12*(AB194))+MIN(Z194,INDEX(UQ_LEN,Y194+12*(AB194)))-1),DATE(YEAR(E194)+(AB194),MONTH(E194),MIN(DAY(E194),DAY(EOMONTH(DATE(YEAR(E194)+(AB194),MONTH(E194),1),0))))),""))</f>
        <v/>
      </c>
      <c r="AD194" s="0" t="str">
        <f aca="false">IF(AB194="","",IFERROR(IF(CAL="هجري",(INDEX(UQ_START,Y194+12*(AB194+1))+MIN(Z194,INDEX(UQ_LEN,Y194+12*(AB194+1)))-1),DATE(YEAR(E194)+(AB194+1),MONTH(E194),MIN(DAY(E194),DAY(EOMONTH(DATE(YEAR(E194)+(AB194+1),MONTH(E194),1),0))))),""))</f>
        <v/>
      </c>
      <c r="AE194" s="0" t="str">
        <f aca="false">IF(F194="","full",IFERROR(VLOOKUP(K194,L_ENDTAB,2,0),"full"))</f>
        <v>full</v>
      </c>
    </row>
    <row r="195" customFormat="false" ht="15" hidden="false" customHeight="false" outlineLevel="0" collapsed="false">
      <c r="A195" s="19" t="str">
        <f aca="false">IF(B195="","",ROW()-7)</f>
        <v/>
      </c>
      <c r="B195" s="6"/>
      <c r="C195" s="6"/>
      <c r="D195" s="6"/>
      <c r="E195" s="7"/>
      <c r="F195" s="7"/>
      <c r="G195" s="20"/>
      <c r="H195" s="20"/>
      <c r="I195" s="20"/>
      <c r="J195" s="6"/>
      <c r="K195" s="6"/>
      <c r="L195" s="21"/>
      <c r="M195" s="21"/>
      <c r="N195" s="15" t="str">
        <f aca="false">IF(B195="","",IF(F195="","على رأس العمل","انتهت خدمته"))</f>
        <v/>
      </c>
      <c r="O195" s="26" t="str">
        <f aca="false">IF(B195="","",N(G195)+N(H195)+N(I195))</f>
        <v/>
      </c>
      <c r="P195" s="27" t="str">
        <f aca="false">IF(B195="","",IF(F195="",AS_OF,F195))</f>
        <v/>
      </c>
      <c r="Q195" s="28" t="str">
        <f aca="false">IF(OR(AC195="",AD195=""),"",AB195+(X195-AC195)/(AD195-AC195))</f>
        <v/>
      </c>
      <c r="R195" s="26" t="str">
        <f aca="false">IF(Q195="","",O195/2*MIN(Q195,5)+O195*MAX(Q195-5,0))</f>
        <v/>
      </c>
      <c r="S195" s="26" t="str">
        <f aca="false">IF(Q195="","",IF(J195="لبعض الوقت","خارج النطاق",IF(J195="عمل مرن",0,R195)))</f>
        <v/>
      </c>
      <c r="T195" s="26" t="str">
        <f aca="false">IF(Q195="","",IF(J195="لبعض الوقت","خارج النطاق",IF(J195="عمل مرن",0,R195*IF(Q195&lt;2,0,IF(Q195&lt;=5,1/3,IF(Q195&lt;10,2/3,1))))))</f>
        <v/>
      </c>
      <c r="U195" s="26" t="str">
        <f aca="false">IF(F195="","",IF(Q195="","",IF(J195="لبعض الوقت","خارج النطاق",IF(J195="عمل مرن",0,R195*IF(AE195="none",0,IF(AE195="resign",IF(Q195&lt;2,0,IF(Q195&lt;=5,1/3,IF(Q195&lt;10,2/3,1))),1))))))</f>
        <v/>
      </c>
      <c r="V195" s="26" t="n">
        <f aca="false">IF(OR(OR(E195="",P195="",N(O195)&lt;=0),N(M195)&lt;=0),0,IF(J195="عمل مرن",0,N(M195)*O195/30))</f>
        <v>0</v>
      </c>
      <c r="W195" s="29" t="str">
        <f aca="false">IF(Q195="","",IF(F195="",N(S195),N(U195))+V195)</f>
        <v/>
      </c>
      <c r="X195" s="0" t="str">
        <f aca="false">IF(OR(E195="",P195="",N(O195)&lt;=0),"",P195+1-N(L195))</f>
        <v/>
      </c>
      <c r="Y195" s="0" t="str">
        <f aca="false">IF(OR(E195="",P195="",N(O195)&lt;=0),"",IFERROR(MATCH(E195,UQ_START,1),""))</f>
        <v/>
      </c>
      <c r="Z195" s="0" t="str">
        <f aca="false">IF(Y195="","",E195-INDEX(UQ_START,Y195)+1)</f>
        <v/>
      </c>
      <c r="AA195" s="0" t="str">
        <f aca="false">IF(AND(X195&lt;&gt;"",X195&gt;E195,OR(CAL="ميلادي",Y195&lt;&gt;"")),INT((X195-E195)/IF(CAL="هجري",355,366)),"")</f>
        <v/>
      </c>
      <c r="AB195" s="0" t="str">
        <f aca="false">IF(AA195="","",IFERROR(AA195+IF(IF(CAL="هجري",(INDEX(UQ_START,Y195+12*(AA195+1))+MIN(Z195,INDEX(UQ_LEN,Y195+12*(AA195+1)))-1),DATE(YEAR(E195)+(AA195+1),MONTH(E195),MIN(DAY(E195),DAY(EOMONTH(DATE(YEAR(E195)+(AA195+1),MONTH(E195),1),0)))))&lt;=X195,1,0),""))</f>
        <v/>
      </c>
      <c r="AC195" s="0" t="str">
        <f aca="false">IF(AB195="","",IFERROR(IF(CAL="هجري",(INDEX(UQ_START,Y195+12*(AB195))+MIN(Z195,INDEX(UQ_LEN,Y195+12*(AB195)))-1),DATE(YEAR(E195)+(AB195),MONTH(E195),MIN(DAY(E195),DAY(EOMONTH(DATE(YEAR(E195)+(AB195),MONTH(E195),1),0))))),""))</f>
        <v/>
      </c>
      <c r="AD195" s="0" t="str">
        <f aca="false">IF(AB195="","",IFERROR(IF(CAL="هجري",(INDEX(UQ_START,Y195+12*(AB195+1))+MIN(Z195,INDEX(UQ_LEN,Y195+12*(AB195+1)))-1),DATE(YEAR(E195)+(AB195+1),MONTH(E195),MIN(DAY(E195),DAY(EOMONTH(DATE(YEAR(E195)+(AB195+1),MONTH(E195),1),0))))),""))</f>
        <v/>
      </c>
      <c r="AE195" s="0" t="str">
        <f aca="false">IF(F195="","full",IFERROR(VLOOKUP(K195,L_ENDTAB,2,0),"full"))</f>
        <v>full</v>
      </c>
    </row>
    <row r="196" customFormat="false" ht="15" hidden="false" customHeight="false" outlineLevel="0" collapsed="false">
      <c r="A196" s="19" t="str">
        <f aca="false">IF(B196="","",ROW()-7)</f>
        <v/>
      </c>
      <c r="B196" s="6"/>
      <c r="C196" s="6"/>
      <c r="D196" s="6"/>
      <c r="E196" s="7"/>
      <c r="F196" s="7"/>
      <c r="G196" s="20"/>
      <c r="H196" s="20"/>
      <c r="I196" s="20"/>
      <c r="J196" s="6"/>
      <c r="K196" s="6"/>
      <c r="L196" s="21"/>
      <c r="M196" s="21"/>
      <c r="N196" s="15" t="str">
        <f aca="false">IF(B196="","",IF(F196="","على رأس العمل","انتهت خدمته"))</f>
        <v/>
      </c>
      <c r="O196" s="16" t="str">
        <f aca="false">IF(B196="","",N(G196)+N(H196)+N(I196))</f>
        <v/>
      </c>
      <c r="P196" s="22" t="str">
        <f aca="false">IF(B196="","",IF(F196="",AS_OF,F196))</f>
        <v/>
      </c>
      <c r="Q196" s="23" t="str">
        <f aca="false">IF(OR(AC196="",AD196=""),"",AB196+(X196-AC196)/(AD196-AC196))</f>
        <v/>
      </c>
      <c r="R196" s="16" t="str">
        <f aca="false">IF(Q196="","",O196/2*MIN(Q196,5)+O196*MAX(Q196-5,0))</f>
        <v/>
      </c>
      <c r="S196" s="16" t="str">
        <f aca="false">IF(Q196="","",IF(J196="لبعض الوقت","خارج النطاق",IF(J196="عمل مرن",0,R196)))</f>
        <v/>
      </c>
      <c r="T196" s="16" t="str">
        <f aca="false">IF(Q196="","",IF(J196="لبعض الوقت","خارج النطاق",IF(J196="عمل مرن",0,R196*IF(Q196&lt;2,0,IF(Q196&lt;=5,1/3,IF(Q196&lt;10,2/3,1))))))</f>
        <v/>
      </c>
      <c r="U196" s="16" t="str">
        <f aca="false">IF(F196="","",IF(Q196="","",IF(J196="لبعض الوقت","خارج النطاق",IF(J196="عمل مرن",0,R196*IF(AE196="none",0,IF(AE196="resign",IF(Q196&lt;2,0,IF(Q196&lt;=5,1/3,IF(Q196&lt;10,2/3,1))),1))))))</f>
        <v/>
      </c>
      <c r="V196" s="16" t="n">
        <f aca="false">IF(OR(OR(E196="",P196="",N(O196)&lt;=0),N(M196)&lt;=0),0,IF(J196="عمل مرن",0,N(M196)*O196/30))</f>
        <v>0</v>
      </c>
      <c r="W196" s="13" t="str">
        <f aca="false">IF(Q196="","",IF(F196="",N(S196),N(U196))+V196)</f>
        <v/>
      </c>
      <c r="X196" s="0" t="str">
        <f aca="false">IF(OR(E196="",P196="",N(O196)&lt;=0),"",P196+1-N(L196))</f>
        <v/>
      </c>
      <c r="Y196" s="0" t="str">
        <f aca="false">IF(OR(E196="",P196="",N(O196)&lt;=0),"",IFERROR(MATCH(E196,UQ_START,1),""))</f>
        <v/>
      </c>
      <c r="Z196" s="0" t="str">
        <f aca="false">IF(Y196="","",E196-INDEX(UQ_START,Y196)+1)</f>
        <v/>
      </c>
      <c r="AA196" s="0" t="str">
        <f aca="false">IF(AND(X196&lt;&gt;"",X196&gt;E196,OR(CAL="ميلادي",Y196&lt;&gt;"")),INT((X196-E196)/IF(CAL="هجري",355,366)),"")</f>
        <v/>
      </c>
      <c r="AB196" s="0" t="str">
        <f aca="false">IF(AA196="","",IFERROR(AA196+IF(IF(CAL="هجري",(INDEX(UQ_START,Y196+12*(AA196+1))+MIN(Z196,INDEX(UQ_LEN,Y196+12*(AA196+1)))-1),DATE(YEAR(E196)+(AA196+1),MONTH(E196),MIN(DAY(E196),DAY(EOMONTH(DATE(YEAR(E196)+(AA196+1),MONTH(E196),1),0)))))&lt;=X196,1,0),""))</f>
        <v/>
      </c>
      <c r="AC196" s="0" t="str">
        <f aca="false">IF(AB196="","",IFERROR(IF(CAL="هجري",(INDEX(UQ_START,Y196+12*(AB196))+MIN(Z196,INDEX(UQ_LEN,Y196+12*(AB196)))-1),DATE(YEAR(E196)+(AB196),MONTH(E196),MIN(DAY(E196),DAY(EOMONTH(DATE(YEAR(E196)+(AB196),MONTH(E196),1),0))))),""))</f>
        <v/>
      </c>
      <c r="AD196" s="0" t="str">
        <f aca="false">IF(AB196="","",IFERROR(IF(CAL="هجري",(INDEX(UQ_START,Y196+12*(AB196+1))+MIN(Z196,INDEX(UQ_LEN,Y196+12*(AB196+1)))-1),DATE(YEAR(E196)+(AB196+1),MONTH(E196),MIN(DAY(E196),DAY(EOMONTH(DATE(YEAR(E196)+(AB196+1),MONTH(E196),1),0))))),""))</f>
        <v/>
      </c>
      <c r="AE196" s="0" t="str">
        <f aca="false">IF(F196="","full",IFERROR(VLOOKUP(K196,L_ENDTAB,2,0),"full"))</f>
        <v>full</v>
      </c>
    </row>
    <row r="197" customFormat="false" ht="15" hidden="false" customHeight="false" outlineLevel="0" collapsed="false">
      <c r="A197" s="19" t="str">
        <f aca="false">IF(B197="","",ROW()-7)</f>
        <v/>
      </c>
      <c r="B197" s="6"/>
      <c r="C197" s="6"/>
      <c r="D197" s="6"/>
      <c r="E197" s="7"/>
      <c r="F197" s="7"/>
      <c r="G197" s="20"/>
      <c r="H197" s="20"/>
      <c r="I197" s="20"/>
      <c r="J197" s="6"/>
      <c r="K197" s="6"/>
      <c r="L197" s="21"/>
      <c r="M197" s="21"/>
      <c r="N197" s="15" t="str">
        <f aca="false">IF(B197="","",IF(F197="","على رأس العمل","انتهت خدمته"))</f>
        <v/>
      </c>
      <c r="O197" s="26" t="str">
        <f aca="false">IF(B197="","",N(G197)+N(H197)+N(I197))</f>
        <v/>
      </c>
      <c r="P197" s="27" t="str">
        <f aca="false">IF(B197="","",IF(F197="",AS_OF,F197))</f>
        <v/>
      </c>
      <c r="Q197" s="28" t="str">
        <f aca="false">IF(OR(AC197="",AD197=""),"",AB197+(X197-AC197)/(AD197-AC197))</f>
        <v/>
      </c>
      <c r="R197" s="26" t="str">
        <f aca="false">IF(Q197="","",O197/2*MIN(Q197,5)+O197*MAX(Q197-5,0))</f>
        <v/>
      </c>
      <c r="S197" s="26" t="str">
        <f aca="false">IF(Q197="","",IF(J197="لبعض الوقت","خارج النطاق",IF(J197="عمل مرن",0,R197)))</f>
        <v/>
      </c>
      <c r="T197" s="26" t="str">
        <f aca="false">IF(Q197="","",IF(J197="لبعض الوقت","خارج النطاق",IF(J197="عمل مرن",0,R197*IF(Q197&lt;2,0,IF(Q197&lt;=5,1/3,IF(Q197&lt;10,2/3,1))))))</f>
        <v/>
      </c>
      <c r="U197" s="26" t="str">
        <f aca="false">IF(F197="","",IF(Q197="","",IF(J197="لبعض الوقت","خارج النطاق",IF(J197="عمل مرن",0,R197*IF(AE197="none",0,IF(AE197="resign",IF(Q197&lt;2,0,IF(Q197&lt;=5,1/3,IF(Q197&lt;10,2/3,1))),1))))))</f>
        <v/>
      </c>
      <c r="V197" s="26" t="n">
        <f aca="false">IF(OR(OR(E197="",P197="",N(O197)&lt;=0),N(M197)&lt;=0),0,IF(J197="عمل مرن",0,N(M197)*O197/30))</f>
        <v>0</v>
      </c>
      <c r="W197" s="29" t="str">
        <f aca="false">IF(Q197="","",IF(F197="",N(S197),N(U197))+V197)</f>
        <v/>
      </c>
      <c r="X197" s="0" t="str">
        <f aca="false">IF(OR(E197="",P197="",N(O197)&lt;=0),"",P197+1-N(L197))</f>
        <v/>
      </c>
      <c r="Y197" s="0" t="str">
        <f aca="false">IF(OR(E197="",P197="",N(O197)&lt;=0),"",IFERROR(MATCH(E197,UQ_START,1),""))</f>
        <v/>
      </c>
      <c r="Z197" s="0" t="str">
        <f aca="false">IF(Y197="","",E197-INDEX(UQ_START,Y197)+1)</f>
        <v/>
      </c>
      <c r="AA197" s="0" t="str">
        <f aca="false">IF(AND(X197&lt;&gt;"",X197&gt;E197,OR(CAL="ميلادي",Y197&lt;&gt;"")),INT((X197-E197)/IF(CAL="هجري",355,366)),"")</f>
        <v/>
      </c>
      <c r="AB197" s="0" t="str">
        <f aca="false">IF(AA197="","",IFERROR(AA197+IF(IF(CAL="هجري",(INDEX(UQ_START,Y197+12*(AA197+1))+MIN(Z197,INDEX(UQ_LEN,Y197+12*(AA197+1)))-1),DATE(YEAR(E197)+(AA197+1),MONTH(E197),MIN(DAY(E197),DAY(EOMONTH(DATE(YEAR(E197)+(AA197+1),MONTH(E197),1),0)))))&lt;=X197,1,0),""))</f>
        <v/>
      </c>
      <c r="AC197" s="0" t="str">
        <f aca="false">IF(AB197="","",IFERROR(IF(CAL="هجري",(INDEX(UQ_START,Y197+12*(AB197))+MIN(Z197,INDEX(UQ_LEN,Y197+12*(AB197)))-1),DATE(YEAR(E197)+(AB197),MONTH(E197),MIN(DAY(E197),DAY(EOMONTH(DATE(YEAR(E197)+(AB197),MONTH(E197),1),0))))),""))</f>
        <v/>
      </c>
      <c r="AD197" s="0" t="str">
        <f aca="false">IF(AB197="","",IFERROR(IF(CAL="هجري",(INDEX(UQ_START,Y197+12*(AB197+1))+MIN(Z197,INDEX(UQ_LEN,Y197+12*(AB197+1)))-1),DATE(YEAR(E197)+(AB197+1),MONTH(E197),MIN(DAY(E197),DAY(EOMONTH(DATE(YEAR(E197)+(AB197+1),MONTH(E197),1),0))))),""))</f>
        <v/>
      </c>
      <c r="AE197" s="0" t="str">
        <f aca="false">IF(F197="","full",IFERROR(VLOOKUP(K197,L_ENDTAB,2,0),"full"))</f>
        <v>full</v>
      </c>
    </row>
    <row r="198" customFormat="false" ht="15" hidden="false" customHeight="false" outlineLevel="0" collapsed="false">
      <c r="A198" s="19" t="str">
        <f aca="false">IF(B198="","",ROW()-7)</f>
        <v/>
      </c>
      <c r="B198" s="6"/>
      <c r="C198" s="6"/>
      <c r="D198" s="6"/>
      <c r="E198" s="7"/>
      <c r="F198" s="7"/>
      <c r="G198" s="20"/>
      <c r="H198" s="20"/>
      <c r="I198" s="20"/>
      <c r="J198" s="6"/>
      <c r="K198" s="6"/>
      <c r="L198" s="21"/>
      <c r="M198" s="21"/>
      <c r="N198" s="15" t="str">
        <f aca="false">IF(B198="","",IF(F198="","على رأس العمل","انتهت خدمته"))</f>
        <v/>
      </c>
      <c r="O198" s="16" t="str">
        <f aca="false">IF(B198="","",N(G198)+N(H198)+N(I198))</f>
        <v/>
      </c>
      <c r="P198" s="22" t="str">
        <f aca="false">IF(B198="","",IF(F198="",AS_OF,F198))</f>
        <v/>
      </c>
      <c r="Q198" s="23" t="str">
        <f aca="false">IF(OR(AC198="",AD198=""),"",AB198+(X198-AC198)/(AD198-AC198))</f>
        <v/>
      </c>
      <c r="R198" s="16" t="str">
        <f aca="false">IF(Q198="","",O198/2*MIN(Q198,5)+O198*MAX(Q198-5,0))</f>
        <v/>
      </c>
      <c r="S198" s="16" t="str">
        <f aca="false">IF(Q198="","",IF(J198="لبعض الوقت","خارج النطاق",IF(J198="عمل مرن",0,R198)))</f>
        <v/>
      </c>
      <c r="T198" s="16" t="str">
        <f aca="false">IF(Q198="","",IF(J198="لبعض الوقت","خارج النطاق",IF(J198="عمل مرن",0,R198*IF(Q198&lt;2,0,IF(Q198&lt;=5,1/3,IF(Q198&lt;10,2/3,1))))))</f>
        <v/>
      </c>
      <c r="U198" s="16" t="str">
        <f aca="false">IF(F198="","",IF(Q198="","",IF(J198="لبعض الوقت","خارج النطاق",IF(J198="عمل مرن",0,R198*IF(AE198="none",0,IF(AE198="resign",IF(Q198&lt;2,0,IF(Q198&lt;=5,1/3,IF(Q198&lt;10,2/3,1))),1))))))</f>
        <v/>
      </c>
      <c r="V198" s="16" t="n">
        <f aca="false">IF(OR(OR(E198="",P198="",N(O198)&lt;=0),N(M198)&lt;=0),0,IF(J198="عمل مرن",0,N(M198)*O198/30))</f>
        <v>0</v>
      </c>
      <c r="W198" s="13" t="str">
        <f aca="false">IF(Q198="","",IF(F198="",N(S198),N(U198))+V198)</f>
        <v/>
      </c>
      <c r="X198" s="0" t="str">
        <f aca="false">IF(OR(E198="",P198="",N(O198)&lt;=0),"",P198+1-N(L198))</f>
        <v/>
      </c>
      <c r="Y198" s="0" t="str">
        <f aca="false">IF(OR(E198="",P198="",N(O198)&lt;=0),"",IFERROR(MATCH(E198,UQ_START,1),""))</f>
        <v/>
      </c>
      <c r="Z198" s="0" t="str">
        <f aca="false">IF(Y198="","",E198-INDEX(UQ_START,Y198)+1)</f>
        <v/>
      </c>
      <c r="AA198" s="0" t="str">
        <f aca="false">IF(AND(X198&lt;&gt;"",X198&gt;E198,OR(CAL="ميلادي",Y198&lt;&gt;"")),INT((X198-E198)/IF(CAL="هجري",355,366)),"")</f>
        <v/>
      </c>
      <c r="AB198" s="0" t="str">
        <f aca="false">IF(AA198="","",IFERROR(AA198+IF(IF(CAL="هجري",(INDEX(UQ_START,Y198+12*(AA198+1))+MIN(Z198,INDEX(UQ_LEN,Y198+12*(AA198+1)))-1),DATE(YEAR(E198)+(AA198+1),MONTH(E198),MIN(DAY(E198),DAY(EOMONTH(DATE(YEAR(E198)+(AA198+1),MONTH(E198),1),0)))))&lt;=X198,1,0),""))</f>
        <v/>
      </c>
      <c r="AC198" s="0" t="str">
        <f aca="false">IF(AB198="","",IFERROR(IF(CAL="هجري",(INDEX(UQ_START,Y198+12*(AB198))+MIN(Z198,INDEX(UQ_LEN,Y198+12*(AB198)))-1),DATE(YEAR(E198)+(AB198),MONTH(E198),MIN(DAY(E198),DAY(EOMONTH(DATE(YEAR(E198)+(AB198),MONTH(E198),1),0))))),""))</f>
        <v/>
      </c>
      <c r="AD198" s="0" t="str">
        <f aca="false">IF(AB198="","",IFERROR(IF(CAL="هجري",(INDEX(UQ_START,Y198+12*(AB198+1))+MIN(Z198,INDEX(UQ_LEN,Y198+12*(AB198+1)))-1),DATE(YEAR(E198)+(AB198+1),MONTH(E198),MIN(DAY(E198),DAY(EOMONTH(DATE(YEAR(E198)+(AB198+1),MONTH(E198),1),0))))),""))</f>
        <v/>
      </c>
      <c r="AE198" s="0" t="str">
        <f aca="false">IF(F198="","full",IFERROR(VLOOKUP(K198,L_ENDTAB,2,0),"full"))</f>
        <v>full</v>
      </c>
    </row>
    <row r="199" customFormat="false" ht="15" hidden="false" customHeight="false" outlineLevel="0" collapsed="false">
      <c r="A199" s="19" t="str">
        <f aca="false">IF(B199="","",ROW()-7)</f>
        <v/>
      </c>
      <c r="B199" s="6"/>
      <c r="C199" s="6"/>
      <c r="D199" s="6"/>
      <c r="E199" s="7"/>
      <c r="F199" s="7"/>
      <c r="G199" s="20"/>
      <c r="H199" s="20"/>
      <c r="I199" s="20"/>
      <c r="J199" s="6"/>
      <c r="K199" s="6"/>
      <c r="L199" s="21"/>
      <c r="M199" s="21"/>
      <c r="N199" s="15" t="str">
        <f aca="false">IF(B199="","",IF(F199="","على رأس العمل","انتهت خدمته"))</f>
        <v/>
      </c>
      <c r="O199" s="26" t="str">
        <f aca="false">IF(B199="","",N(G199)+N(H199)+N(I199))</f>
        <v/>
      </c>
      <c r="P199" s="27" t="str">
        <f aca="false">IF(B199="","",IF(F199="",AS_OF,F199))</f>
        <v/>
      </c>
      <c r="Q199" s="28" t="str">
        <f aca="false">IF(OR(AC199="",AD199=""),"",AB199+(X199-AC199)/(AD199-AC199))</f>
        <v/>
      </c>
      <c r="R199" s="26" t="str">
        <f aca="false">IF(Q199="","",O199/2*MIN(Q199,5)+O199*MAX(Q199-5,0))</f>
        <v/>
      </c>
      <c r="S199" s="26" t="str">
        <f aca="false">IF(Q199="","",IF(J199="لبعض الوقت","خارج النطاق",IF(J199="عمل مرن",0,R199)))</f>
        <v/>
      </c>
      <c r="T199" s="26" t="str">
        <f aca="false">IF(Q199="","",IF(J199="لبعض الوقت","خارج النطاق",IF(J199="عمل مرن",0,R199*IF(Q199&lt;2,0,IF(Q199&lt;=5,1/3,IF(Q199&lt;10,2/3,1))))))</f>
        <v/>
      </c>
      <c r="U199" s="26" t="str">
        <f aca="false">IF(F199="","",IF(Q199="","",IF(J199="لبعض الوقت","خارج النطاق",IF(J199="عمل مرن",0,R199*IF(AE199="none",0,IF(AE199="resign",IF(Q199&lt;2,0,IF(Q199&lt;=5,1/3,IF(Q199&lt;10,2/3,1))),1))))))</f>
        <v/>
      </c>
      <c r="V199" s="26" t="n">
        <f aca="false">IF(OR(OR(E199="",P199="",N(O199)&lt;=0),N(M199)&lt;=0),0,IF(J199="عمل مرن",0,N(M199)*O199/30))</f>
        <v>0</v>
      </c>
      <c r="W199" s="29" t="str">
        <f aca="false">IF(Q199="","",IF(F199="",N(S199),N(U199))+V199)</f>
        <v/>
      </c>
      <c r="X199" s="0" t="str">
        <f aca="false">IF(OR(E199="",P199="",N(O199)&lt;=0),"",P199+1-N(L199))</f>
        <v/>
      </c>
      <c r="Y199" s="0" t="str">
        <f aca="false">IF(OR(E199="",P199="",N(O199)&lt;=0),"",IFERROR(MATCH(E199,UQ_START,1),""))</f>
        <v/>
      </c>
      <c r="Z199" s="0" t="str">
        <f aca="false">IF(Y199="","",E199-INDEX(UQ_START,Y199)+1)</f>
        <v/>
      </c>
      <c r="AA199" s="0" t="str">
        <f aca="false">IF(AND(X199&lt;&gt;"",X199&gt;E199,OR(CAL="ميلادي",Y199&lt;&gt;"")),INT((X199-E199)/IF(CAL="هجري",355,366)),"")</f>
        <v/>
      </c>
      <c r="AB199" s="0" t="str">
        <f aca="false">IF(AA199="","",IFERROR(AA199+IF(IF(CAL="هجري",(INDEX(UQ_START,Y199+12*(AA199+1))+MIN(Z199,INDEX(UQ_LEN,Y199+12*(AA199+1)))-1),DATE(YEAR(E199)+(AA199+1),MONTH(E199),MIN(DAY(E199),DAY(EOMONTH(DATE(YEAR(E199)+(AA199+1),MONTH(E199),1),0)))))&lt;=X199,1,0),""))</f>
        <v/>
      </c>
      <c r="AC199" s="0" t="str">
        <f aca="false">IF(AB199="","",IFERROR(IF(CAL="هجري",(INDEX(UQ_START,Y199+12*(AB199))+MIN(Z199,INDEX(UQ_LEN,Y199+12*(AB199)))-1),DATE(YEAR(E199)+(AB199),MONTH(E199),MIN(DAY(E199),DAY(EOMONTH(DATE(YEAR(E199)+(AB199),MONTH(E199),1),0))))),""))</f>
        <v/>
      </c>
      <c r="AD199" s="0" t="str">
        <f aca="false">IF(AB199="","",IFERROR(IF(CAL="هجري",(INDEX(UQ_START,Y199+12*(AB199+1))+MIN(Z199,INDEX(UQ_LEN,Y199+12*(AB199+1)))-1),DATE(YEAR(E199)+(AB199+1),MONTH(E199),MIN(DAY(E199),DAY(EOMONTH(DATE(YEAR(E199)+(AB199+1),MONTH(E199),1),0))))),""))</f>
        <v/>
      </c>
      <c r="AE199" s="0" t="str">
        <f aca="false">IF(F199="","full",IFERROR(VLOOKUP(K199,L_ENDTAB,2,0),"full"))</f>
        <v>full</v>
      </c>
    </row>
    <row r="200" customFormat="false" ht="15" hidden="false" customHeight="false" outlineLevel="0" collapsed="false">
      <c r="A200" s="19" t="str">
        <f aca="false">IF(B200="","",ROW()-7)</f>
        <v/>
      </c>
      <c r="B200" s="6"/>
      <c r="C200" s="6"/>
      <c r="D200" s="6"/>
      <c r="E200" s="7"/>
      <c r="F200" s="7"/>
      <c r="G200" s="20"/>
      <c r="H200" s="20"/>
      <c r="I200" s="20"/>
      <c r="J200" s="6"/>
      <c r="K200" s="6"/>
      <c r="L200" s="21"/>
      <c r="M200" s="21"/>
      <c r="N200" s="15" t="str">
        <f aca="false">IF(B200="","",IF(F200="","على رأس العمل","انتهت خدمته"))</f>
        <v/>
      </c>
      <c r="O200" s="16" t="str">
        <f aca="false">IF(B200="","",N(G200)+N(H200)+N(I200))</f>
        <v/>
      </c>
      <c r="P200" s="22" t="str">
        <f aca="false">IF(B200="","",IF(F200="",AS_OF,F200))</f>
        <v/>
      </c>
      <c r="Q200" s="23" t="str">
        <f aca="false">IF(OR(AC200="",AD200=""),"",AB200+(X200-AC200)/(AD200-AC200))</f>
        <v/>
      </c>
      <c r="R200" s="16" t="str">
        <f aca="false">IF(Q200="","",O200/2*MIN(Q200,5)+O200*MAX(Q200-5,0))</f>
        <v/>
      </c>
      <c r="S200" s="16" t="str">
        <f aca="false">IF(Q200="","",IF(J200="لبعض الوقت","خارج النطاق",IF(J200="عمل مرن",0,R200)))</f>
        <v/>
      </c>
      <c r="T200" s="16" t="str">
        <f aca="false">IF(Q200="","",IF(J200="لبعض الوقت","خارج النطاق",IF(J200="عمل مرن",0,R200*IF(Q200&lt;2,0,IF(Q200&lt;=5,1/3,IF(Q200&lt;10,2/3,1))))))</f>
        <v/>
      </c>
      <c r="U200" s="16" t="str">
        <f aca="false">IF(F200="","",IF(Q200="","",IF(J200="لبعض الوقت","خارج النطاق",IF(J200="عمل مرن",0,R200*IF(AE200="none",0,IF(AE200="resign",IF(Q200&lt;2,0,IF(Q200&lt;=5,1/3,IF(Q200&lt;10,2/3,1))),1))))))</f>
        <v/>
      </c>
      <c r="V200" s="16" t="n">
        <f aca="false">IF(OR(OR(E200="",P200="",N(O200)&lt;=0),N(M200)&lt;=0),0,IF(J200="عمل مرن",0,N(M200)*O200/30))</f>
        <v>0</v>
      </c>
      <c r="W200" s="13" t="str">
        <f aca="false">IF(Q200="","",IF(F200="",N(S200),N(U200))+V200)</f>
        <v/>
      </c>
      <c r="X200" s="0" t="str">
        <f aca="false">IF(OR(E200="",P200="",N(O200)&lt;=0),"",P200+1-N(L200))</f>
        <v/>
      </c>
      <c r="Y200" s="0" t="str">
        <f aca="false">IF(OR(E200="",P200="",N(O200)&lt;=0),"",IFERROR(MATCH(E200,UQ_START,1),""))</f>
        <v/>
      </c>
      <c r="Z200" s="0" t="str">
        <f aca="false">IF(Y200="","",E200-INDEX(UQ_START,Y200)+1)</f>
        <v/>
      </c>
      <c r="AA200" s="0" t="str">
        <f aca="false">IF(AND(X200&lt;&gt;"",X200&gt;E200,OR(CAL="ميلادي",Y200&lt;&gt;"")),INT((X200-E200)/IF(CAL="هجري",355,366)),"")</f>
        <v/>
      </c>
      <c r="AB200" s="0" t="str">
        <f aca="false">IF(AA200="","",IFERROR(AA200+IF(IF(CAL="هجري",(INDEX(UQ_START,Y200+12*(AA200+1))+MIN(Z200,INDEX(UQ_LEN,Y200+12*(AA200+1)))-1),DATE(YEAR(E200)+(AA200+1),MONTH(E200),MIN(DAY(E200),DAY(EOMONTH(DATE(YEAR(E200)+(AA200+1),MONTH(E200),1),0)))))&lt;=X200,1,0),""))</f>
        <v/>
      </c>
      <c r="AC200" s="0" t="str">
        <f aca="false">IF(AB200="","",IFERROR(IF(CAL="هجري",(INDEX(UQ_START,Y200+12*(AB200))+MIN(Z200,INDEX(UQ_LEN,Y200+12*(AB200)))-1),DATE(YEAR(E200)+(AB200),MONTH(E200),MIN(DAY(E200),DAY(EOMONTH(DATE(YEAR(E200)+(AB200),MONTH(E200),1),0))))),""))</f>
        <v/>
      </c>
      <c r="AD200" s="0" t="str">
        <f aca="false">IF(AB200="","",IFERROR(IF(CAL="هجري",(INDEX(UQ_START,Y200+12*(AB200+1))+MIN(Z200,INDEX(UQ_LEN,Y200+12*(AB200+1)))-1),DATE(YEAR(E200)+(AB200+1),MONTH(E200),MIN(DAY(E200),DAY(EOMONTH(DATE(YEAR(E200)+(AB200+1),MONTH(E200),1),0))))),""))</f>
        <v/>
      </c>
      <c r="AE200" s="0" t="str">
        <f aca="false">IF(F200="","full",IFERROR(VLOOKUP(K200,L_ENDTAB,2,0),"full"))</f>
        <v>full</v>
      </c>
    </row>
    <row r="201" customFormat="false" ht="15" hidden="false" customHeight="false" outlineLevel="0" collapsed="false">
      <c r="A201" s="19" t="str">
        <f aca="false">IF(B201="","",ROW()-7)</f>
        <v/>
      </c>
      <c r="B201" s="6"/>
      <c r="C201" s="6"/>
      <c r="D201" s="6"/>
      <c r="E201" s="7"/>
      <c r="F201" s="7"/>
      <c r="G201" s="20"/>
      <c r="H201" s="20"/>
      <c r="I201" s="20"/>
      <c r="J201" s="6"/>
      <c r="K201" s="6"/>
      <c r="L201" s="21"/>
      <c r="M201" s="21"/>
      <c r="N201" s="15" t="str">
        <f aca="false">IF(B201="","",IF(F201="","على رأس العمل","انتهت خدمته"))</f>
        <v/>
      </c>
      <c r="O201" s="26" t="str">
        <f aca="false">IF(B201="","",N(G201)+N(H201)+N(I201))</f>
        <v/>
      </c>
      <c r="P201" s="27" t="str">
        <f aca="false">IF(B201="","",IF(F201="",AS_OF,F201))</f>
        <v/>
      </c>
      <c r="Q201" s="28" t="str">
        <f aca="false">IF(OR(AC201="",AD201=""),"",AB201+(X201-AC201)/(AD201-AC201))</f>
        <v/>
      </c>
      <c r="R201" s="26" t="str">
        <f aca="false">IF(Q201="","",O201/2*MIN(Q201,5)+O201*MAX(Q201-5,0))</f>
        <v/>
      </c>
      <c r="S201" s="26" t="str">
        <f aca="false">IF(Q201="","",IF(J201="لبعض الوقت","خارج النطاق",IF(J201="عمل مرن",0,R201)))</f>
        <v/>
      </c>
      <c r="T201" s="26" t="str">
        <f aca="false">IF(Q201="","",IF(J201="لبعض الوقت","خارج النطاق",IF(J201="عمل مرن",0,R201*IF(Q201&lt;2,0,IF(Q201&lt;=5,1/3,IF(Q201&lt;10,2/3,1))))))</f>
        <v/>
      </c>
      <c r="U201" s="26" t="str">
        <f aca="false">IF(F201="","",IF(Q201="","",IF(J201="لبعض الوقت","خارج النطاق",IF(J201="عمل مرن",0,R201*IF(AE201="none",0,IF(AE201="resign",IF(Q201&lt;2,0,IF(Q201&lt;=5,1/3,IF(Q201&lt;10,2/3,1))),1))))))</f>
        <v/>
      </c>
      <c r="V201" s="26" t="n">
        <f aca="false">IF(OR(OR(E201="",P201="",N(O201)&lt;=0),N(M201)&lt;=0),0,IF(J201="عمل مرن",0,N(M201)*O201/30))</f>
        <v>0</v>
      </c>
      <c r="W201" s="29" t="str">
        <f aca="false">IF(Q201="","",IF(F201="",N(S201),N(U201))+V201)</f>
        <v/>
      </c>
      <c r="X201" s="0" t="str">
        <f aca="false">IF(OR(E201="",P201="",N(O201)&lt;=0),"",P201+1-N(L201))</f>
        <v/>
      </c>
      <c r="Y201" s="0" t="str">
        <f aca="false">IF(OR(E201="",P201="",N(O201)&lt;=0),"",IFERROR(MATCH(E201,UQ_START,1),""))</f>
        <v/>
      </c>
      <c r="Z201" s="0" t="str">
        <f aca="false">IF(Y201="","",E201-INDEX(UQ_START,Y201)+1)</f>
        <v/>
      </c>
      <c r="AA201" s="0" t="str">
        <f aca="false">IF(AND(X201&lt;&gt;"",X201&gt;E201,OR(CAL="ميلادي",Y201&lt;&gt;"")),INT((X201-E201)/IF(CAL="هجري",355,366)),"")</f>
        <v/>
      </c>
      <c r="AB201" s="0" t="str">
        <f aca="false">IF(AA201="","",IFERROR(AA201+IF(IF(CAL="هجري",(INDEX(UQ_START,Y201+12*(AA201+1))+MIN(Z201,INDEX(UQ_LEN,Y201+12*(AA201+1)))-1),DATE(YEAR(E201)+(AA201+1),MONTH(E201),MIN(DAY(E201),DAY(EOMONTH(DATE(YEAR(E201)+(AA201+1),MONTH(E201),1),0)))))&lt;=X201,1,0),""))</f>
        <v/>
      </c>
      <c r="AC201" s="0" t="str">
        <f aca="false">IF(AB201="","",IFERROR(IF(CAL="هجري",(INDEX(UQ_START,Y201+12*(AB201))+MIN(Z201,INDEX(UQ_LEN,Y201+12*(AB201)))-1),DATE(YEAR(E201)+(AB201),MONTH(E201),MIN(DAY(E201),DAY(EOMONTH(DATE(YEAR(E201)+(AB201),MONTH(E201),1),0))))),""))</f>
        <v/>
      </c>
      <c r="AD201" s="0" t="str">
        <f aca="false">IF(AB201="","",IFERROR(IF(CAL="هجري",(INDEX(UQ_START,Y201+12*(AB201+1))+MIN(Z201,INDEX(UQ_LEN,Y201+12*(AB201+1)))-1),DATE(YEAR(E201)+(AB201+1),MONTH(E201),MIN(DAY(E201),DAY(EOMONTH(DATE(YEAR(E201)+(AB201+1),MONTH(E201),1),0))))),""))</f>
        <v/>
      </c>
      <c r="AE201" s="0" t="str">
        <f aca="false">IF(F201="","full",IFERROR(VLOOKUP(K201,L_ENDTAB,2,0),"full"))</f>
        <v>full</v>
      </c>
    </row>
    <row r="202" customFormat="false" ht="15" hidden="false" customHeight="false" outlineLevel="0" collapsed="false">
      <c r="A202" s="19" t="str">
        <f aca="false">IF(B202="","",ROW()-7)</f>
        <v/>
      </c>
      <c r="B202" s="6"/>
      <c r="C202" s="6"/>
      <c r="D202" s="6"/>
      <c r="E202" s="7"/>
      <c r="F202" s="7"/>
      <c r="G202" s="20"/>
      <c r="H202" s="20"/>
      <c r="I202" s="20"/>
      <c r="J202" s="6"/>
      <c r="K202" s="6"/>
      <c r="L202" s="21"/>
      <c r="M202" s="21"/>
      <c r="N202" s="15" t="str">
        <f aca="false">IF(B202="","",IF(F202="","على رأس العمل","انتهت خدمته"))</f>
        <v/>
      </c>
      <c r="O202" s="16" t="str">
        <f aca="false">IF(B202="","",N(G202)+N(H202)+N(I202))</f>
        <v/>
      </c>
      <c r="P202" s="22" t="str">
        <f aca="false">IF(B202="","",IF(F202="",AS_OF,F202))</f>
        <v/>
      </c>
      <c r="Q202" s="23" t="str">
        <f aca="false">IF(OR(AC202="",AD202=""),"",AB202+(X202-AC202)/(AD202-AC202))</f>
        <v/>
      </c>
      <c r="R202" s="16" t="str">
        <f aca="false">IF(Q202="","",O202/2*MIN(Q202,5)+O202*MAX(Q202-5,0))</f>
        <v/>
      </c>
      <c r="S202" s="16" t="str">
        <f aca="false">IF(Q202="","",IF(J202="لبعض الوقت","خارج النطاق",IF(J202="عمل مرن",0,R202)))</f>
        <v/>
      </c>
      <c r="T202" s="16" t="str">
        <f aca="false">IF(Q202="","",IF(J202="لبعض الوقت","خارج النطاق",IF(J202="عمل مرن",0,R202*IF(Q202&lt;2,0,IF(Q202&lt;=5,1/3,IF(Q202&lt;10,2/3,1))))))</f>
        <v/>
      </c>
      <c r="U202" s="16" t="str">
        <f aca="false">IF(F202="","",IF(Q202="","",IF(J202="لبعض الوقت","خارج النطاق",IF(J202="عمل مرن",0,R202*IF(AE202="none",0,IF(AE202="resign",IF(Q202&lt;2,0,IF(Q202&lt;=5,1/3,IF(Q202&lt;10,2/3,1))),1))))))</f>
        <v/>
      </c>
      <c r="V202" s="16" t="n">
        <f aca="false">IF(OR(OR(E202="",P202="",N(O202)&lt;=0),N(M202)&lt;=0),0,IF(J202="عمل مرن",0,N(M202)*O202/30))</f>
        <v>0</v>
      </c>
      <c r="W202" s="13" t="str">
        <f aca="false">IF(Q202="","",IF(F202="",N(S202),N(U202))+V202)</f>
        <v/>
      </c>
      <c r="X202" s="0" t="str">
        <f aca="false">IF(OR(E202="",P202="",N(O202)&lt;=0),"",P202+1-N(L202))</f>
        <v/>
      </c>
      <c r="Y202" s="0" t="str">
        <f aca="false">IF(OR(E202="",P202="",N(O202)&lt;=0),"",IFERROR(MATCH(E202,UQ_START,1),""))</f>
        <v/>
      </c>
      <c r="Z202" s="0" t="str">
        <f aca="false">IF(Y202="","",E202-INDEX(UQ_START,Y202)+1)</f>
        <v/>
      </c>
      <c r="AA202" s="0" t="str">
        <f aca="false">IF(AND(X202&lt;&gt;"",X202&gt;E202,OR(CAL="ميلادي",Y202&lt;&gt;"")),INT((X202-E202)/IF(CAL="هجري",355,366)),"")</f>
        <v/>
      </c>
      <c r="AB202" s="0" t="str">
        <f aca="false">IF(AA202="","",IFERROR(AA202+IF(IF(CAL="هجري",(INDEX(UQ_START,Y202+12*(AA202+1))+MIN(Z202,INDEX(UQ_LEN,Y202+12*(AA202+1)))-1),DATE(YEAR(E202)+(AA202+1),MONTH(E202),MIN(DAY(E202),DAY(EOMONTH(DATE(YEAR(E202)+(AA202+1),MONTH(E202),1),0)))))&lt;=X202,1,0),""))</f>
        <v/>
      </c>
      <c r="AC202" s="0" t="str">
        <f aca="false">IF(AB202="","",IFERROR(IF(CAL="هجري",(INDEX(UQ_START,Y202+12*(AB202))+MIN(Z202,INDEX(UQ_LEN,Y202+12*(AB202)))-1),DATE(YEAR(E202)+(AB202),MONTH(E202),MIN(DAY(E202),DAY(EOMONTH(DATE(YEAR(E202)+(AB202),MONTH(E202),1),0))))),""))</f>
        <v/>
      </c>
      <c r="AD202" s="0" t="str">
        <f aca="false">IF(AB202="","",IFERROR(IF(CAL="هجري",(INDEX(UQ_START,Y202+12*(AB202+1))+MIN(Z202,INDEX(UQ_LEN,Y202+12*(AB202+1)))-1),DATE(YEAR(E202)+(AB202+1),MONTH(E202),MIN(DAY(E202),DAY(EOMONTH(DATE(YEAR(E202)+(AB202+1),MONTH(E202),1),0))))),""))</f>
        <v/>
      </c>
      <c r="AE202" s="0" t="str">
        <f aca="false">IF(F202="","full",IFERROR(VLOOKUP(K202,L_ENDTAB,2,0),"full"))</f>
        <v>full</v>
      </c>
    </row>
    <row r="203" customFormat="false" ht="15" hidden="false" customHeight="false" outlineLevel="0" collapsed="false">
      <c r="A203" s="19" t="str">
        <f aca="false">IF(B203="","",ROW()-7)</f>
        <v/>
      </c>
      <c r="B203" s="6"/>
      <c r="C203" s="6"/>
      <c r="D203" s="6"/>
      <c r="E203" s="7"/>
      <c r="F203" s="7"/>
      <c r="G203" s="20"/>
      <c r="H203" s="20"/>
      <c r="I203" s="20"/>
      <c r="J203" s="6"/>
      <c r="K203" s="6"/>
      <c r="L203" s="21"/>
      <c r="M203" s="21"/>
      <c r="N203" s="15" t="str">
        <f aca="false">IF(B203="","",IF(F203="","على رأس العمل","انتهت خدمته"))</f>
        <v/>
      </c>
      <c r="O203" s="26" t="str">
        <f aca="false">IF(B203="","",N(G203)+N(H203)+N(I203))</f>
        <v/>
      </c>
      <c r="P203" s="27" t="str">
        <f aca="false">IF(B203="","",IF(F203="",AS_OF,F203))</f>
        <v/>
      </c>
      <c r="Q203" s="28" t="str">
        <f aca="false">IF(OR(AC203="",AD203=""),"",AB203+(X203-AC203)/(AD203-AC203))</f>
        <v/>
      </c>
      <c r="R203" s="26" t="str">
        <f aca="false">IF(Q203="","",O203/2*MIN(Q203,5)+O203*MAX(Q203-5,0))</f>
        <v/>
      </c>
      <c r="S203" s="26" t="str">
        <f aca="false">IF(Q203="","",IF(J203="لبعض الوقت","خارج النطاق",IF(J203="عمل مرن",0,R203)))</f>
        <v/>
      </c>
      <c r="T203" s="26" t="str">
        <f aca="false">IF(Q203="","",IF(J203="لبعض الوقت","خارج النطاق",IF(J203="عمل مرن",0,R203*IF(Q203&lt;2,0,IF(Q203&lt;=5,1/3,IF(Q203&lt;10,2/3,1))))))</f>
        <v/>
      </c>
      <c r="U203" s="26" t="str">
        <f aca="false">IF(F203="","",IF(Q203="","",IF(J203="لبعض الوقت","خارج النطاق",IF(J203="عمل مرن",0,R203*IF(AE203="none",0,IF(AE203="resign",IF(Q203&lt;2,0,IF(Q203&lt;=5,1/3,IF(Q203&lt;10,2/3,1))),1))))))</f>
        <v/>
      </c>
      <c r="V203" s="26" t="n">
        <f aca="false">IF(OR(OR(E203="",P203="",N(O203)&lt;=0),N(M203)&lt;=0),0,IF(J203="عمل مرن",0,N(M203)*O203/30))</f>
        <v>0</v>
      </c>
      <c r="W203" s="29" t="str">
        <f aca="false">IF(Q203="","",IF(F203="",N(S203),N(U203))+V203)</f>
        <v/>
      </c>
      <c r="X203" s="0" t="str">
        <f aca="false">IF(OR(E203="",P203="",N(O203)&lt;=0),"",P203+1-N(L203))</f>
        <v/>
      </c>
      <c r="Y203" s="0" t="str">
        <f aca="false">IF(OR(E203="",P203="",N(O203)&lt;=0),"",IFERROR(MATCH(E203,UQ_START,1),""))</f>
        <v/>
      </c>
      <c r="Z203" s="0" t="str">
        <f aca="false">IF(Y203="","",E203-INDEX(UQ_START,Y203)+1)</f>
        <v/>
      </c>
      <c r="AA203" s="0" t="str">
        <f aca="false">IF(AND(X203&lt;&gt;"",X203&gt;E203,OR(CAL="ميلادي",Y203&lt;&gt;"")),INT((X203-E203)/IF(CAL="هجري",355,366)),"")</f>
        <v/>
      </c>
      <c r="AB203" s="0" t="str">
        <f aca="false">IF(AA203="","",IFERROR(AA203+IF(IF(CAL="هجري",(INDEX(UQ_START,Y203+12*(AA203+1))+MIN(Z203,INDEX(UQ_LEN,Y203+12*(AA203+1)))-1),DATE(YEAR(E203)+(AA203+1),MONTH(E203),MIN(DAY(E203),DAY(EOMONTH(DATE(YEAR(E203)+(AA203+1),MONTH(E203),1),0)))))&lt;=X203,1,0),""))</f>
        <v/>
      </c>
      <c r="AC203" s="0" t="str">
        <f aca="false">IF(AB203="","",IFERROR(IF(CAL="هجري",(INDEX(UQ_START,Y203+12*(AB203))+MIN(Z203,INDEX(UQ_LEN,Y203+12*(AB203)))-1),DATE(YEAR(E203)+(AB203),MONTH(E203),MIN(DAY(E203),DAY(EOMONTH(DATE(YEAR(E203)+(AB203),MONTH(E203),1),0))))),""))</f>
        <v/>
      </c>
      <c r="AD203" s="0" t="str">
        <f aca="false">IF(AB203="","",IFERROR(IF(CAL="هجري",(INDEX(UQ_START,Y203+12*(AB203+1))+MIN(Z203,INDEX(UQ_LEN,Y203+12*(AB203+1)))-1),DATE(YEAR(E203)+(AB203+1),MONTH(E203),MIN(DAY(E203),DAY(EOMONTH(DATE(YEAR(E203)+(AB203+1),MONTH(E203),1),0))))),""))</f>
        <v/>
      </c>
      <c r="AE203" s="0" t="str">
        <f aca="false">IF(F203="","full",IFERROR(VLOOKUP(K203,L_ENDTAB,2,0),"full"))</f>
        <v>full</v>
      </c>
    </row>
    <row r="204" customFormat="false" ht="15" hidden="false" customHeight="false" outlineLevel="0" collapsed="false">
      <c r="A204" s="19" t="str">
        <f aca="false">IF(B204="","",ROW()-7)</f>
        <v/>
      </c>
      <c r="B204" s="6"/>
      <c r="C204" s="6"/>
      <c r="D204" s="6"/>
      <c r="E204" s="7"/>
      <c r="F204" s="7"/>
      <c r="G204" s="20"/>
      <c r="H204" s="20"/>
      <c r="I204" s="20"/>
      <c r="J204" s="6"/>
      <c r="K204" s="6"/>
      <c r="L204" s="21"/>
      <c r="M204" s="21"/>
      <c r="N204" s="15" t="str">
        <f aca="false">IF(B204="","",IF(F204="","على رأس العمل","انتهت خدمته"))</f>
        <v/>
      </c>
      <c r="O204" s="16" t="str">
        <f aca="false">IF(B204="","",N(G204)+N(H204)+N(I204))</f>
        <v/>
      </c>
      <c r="P204" s="22" t="str">
        <f aca="false">IF(B204="","",IF(F204="",AS_OF,F204))</f>
        <v/>
      </c>
      <c r="Q204" s="23" t="str">
        <f aca="false">IF(OR(AC204="",AD204=""),"",AB204+(X204-AC204)/(AD204-AC204))</f>
        <v/>
      </c>
      <c r="R204" s="16" t="str">
        <f aca="false">IF(Q204="","",O204/2*MIN(Q204,5)+O204*MAX(Q204-5,0))</f>
        <v/>
      </c>
      <c r="S204" s="16" t="str">
        <f aca="false">IF(Q204="","",IF(J204="لبعض الوقت","خارج النطاق",IF(J204="عمل مرن",0,R204)))</f>
        <v/>
      </c>
      <c r="T204" s="16" t="str">
        <f aca="false">IF(Q204="","",IF(J204="لبعض الوقت","خارج النطاق",IF(J204="عمل مرن",0,R204*IF(Q204&lt;2,0,IF(Q204&lt;=5,1/3,IF(Q204&lt;10,2/3,1))))))</f>
        <v/>
      </c>
      <c r="U204" s="16" t="str">
        <f aca="false">IF(F204="","",IF(Q204="","",IF(J204="لبعض الوقت","خارج النطاق",IF(J204="عمل مرن",0,R204*IF(AE204="none",0,IF(AE204="resign",IF(Q204&lt;2,0,IF(Q204&lt;=5,1/3,IF(Q204&lt;10,2/3,1))),1))))))</f>
        <v/>
      </c>
      <c r="V204" s="16" t="n">
        <f aca="false">IF(OR(OR(E204="",P204="",N(O204)&lt;=0),N(M204)&lt;=0),0,IF(J204="عمل مرن",0,N(M204)*O204/30))</f>
        <v>0</v>
      </c>
      <c r="W204" s="13" t="str">
        <f aca="false">IF(Q204="","",IF(F204="",N(S204),N(U204))+V204)</f>
        <v/>
      </c>
      <c r="X204" s="0" t="str">
        <f aca="false">IF(OR(E204="",P204="",N(O204)&lt;=0),"",P204+1-N(L204))</f>
        <v/>
      </c>
      <c r="Y204" s="0" t="str">
        <f aca="false">IF(OR(E204="",P204="",N(O204)&lt;=0),"",IFERROR(MATCH(E204,UQ_START,1),""))</f>
        <v/>
      </c>
      <c r="Z204" s="0" t="str">
        <f aca="false">IF(Y204="","",E204-INDEX(UQ_START,Y204)+1)</f>
        <v/>
      </c>
      <c r="AA204" s="0" t="str">
        <f aca="false">IF(AND(X204&lt;&gt;"",X204&gt;E204,OR(CAL="ميلادي",Y204&lt;&gt;"")),INT((X204-E204)/IF(CAL="هجري",355,366)),"")</f>
        <v/>
      </c>
      <c r="AB204" s="0" t="str">
        <f aca="false">IF(AA204="","",IFERROR(AA204+IF(IF(CAL="هجري",(INDEX(UQ_START,Y204+12*(AA204+1))+MIN(Z204,INDEX(UQ_LEN,Y204+12*(AA204+1)))-1),DATE(YEAR(E204)+(AA204+1),MONTH(E204),MIN(DAY(E204),DAY(EOMONTH(DATE(YEAR(E204)+(AA204+1),MONTH(E204),1),0)))))&lt;=X204,1,0),""))</f>
        <v/>
      </c>
      <c r="AC204" s="0" t="str">
        <f aca="false">IF(AB204="","",IFERROR(IF(CAL="هجري",(INDEX(UQ_START,Y204+12*(AB204))+MIN(Z204,INDEX(UQ_LEN,Y204+12*(AB204)))-1),DATE(YEAR(E204)+(AB204),MONTH(E204),MIN(DAY(E204),DAY(EOMONTH(DATE(YEAR(E204)+(AB204),MONTH(E204),1),0))))),""))</f>
        <v/>
      </c>
      <c r="AD204" s="0" t="str">
        <f aca="false">IF(AB204="","",IFERROR(IF(CAL="هجري",(INDEX(UQ_START,Y204+12*(AB204+1))+MIN(Z204,INDEX(UQ_LEN,Y204+12*(AB204+1)))-1),DATE(YEAR(E204)+(AB204+1),MONTH(E204),MIN(DAY(E204),DAY(EOMONTH(DATE(YEAR(E204)+(AB204+1),MONTH(E204),1),0))))),""))</f>
        <v/>
      </c>
      <c r="AE204" s="0" t="str">
        <f aca="false">IF(F204="","full",IFERROR(VLOOKUP(K204,L_ENDTAB,2,0),"full"))</f>
        <v>full</v>
      </c>
    </row>
    <row r="205" customFormat="false" ht="15" hidden="false" customHeight="false" outlineLevel="0" collapsed="false">
      <c r="A205" s="19" t="str">
        <f aca="false">IF(B205="","",ROW()-7)</f>
        <v/>
      </c>
      <c r="B205" s="6"/>
      <c r="C205" s="6"/>
      <c r="D205" s="6"/>
      <c r="E205" s="7"/>
      <c r="F205" s="7"/>
      <c r="G205" s="20"/>
      <c r="H205" s="20"/>
      <c r="I205" s="20"/>
      <c r="J205" s="6"/>
      <c r="K205" s="6"/>
      <c r="L205" s="21"/>
      <c r="M205" s="21"/>
      <c r="N205" s="15" t="str">
        <f aca="false">IF(B205="","",IF(F205="","على رأس العمل","انتهت خدمته"))</f>
        <v/>
      </c>
      <c r="O205" s="26" t="str">
        <f aca="false">IF(B205="","",N(G205)+N(H205)+N(I205))</f>
        <v/>
      </c>
      <c r="P205" s="27" t="str">
        <f aca="false">IF(B205="","",IF(F205="",AS_OF,F205))</f>
        <v/>
      </c>
      <c r="Q205" s="28" t="str">
        <f aca="false">IF(OR(AC205="",AD205=""),"",AB205+(X205-AC205)/(AD205-AC205))</f>
        <v/>
      </c>
      <c r="R205" s="26" t="str">
        <f aca="false">IF(Q205="","",O205/2*MIN(Q205,5)+O205*MAX(Q205-5,0))</f>
        <v/>
      </c>
      <c r="S205" s="26" t="str">
        <f aca="false">IF(Q205="","",IF(J205="لبعض الوقت","خارج النطاق",IF(J205="عمل مرن",0,R205)))</f>
        <v/>
      </c>
      <c r="T205" s="26" t="str">
        <f aca="false">IF(Q205="","",IF(J205="لبعض الوقت","خارج النطاق",IF(J205="عمل مرن",0,R205*IF(Q205&lt;2,0,IF(Q205&lt;=5,1/3,IF(Q205&lt;10,2/3,1))))))</f>
        <v/>
      </c>
      <c r="U205" s="26" t="str">
        <f aca="false">IF(F205="","",IF(Q205="","",IF(J205="لبعض الوقت","خارج النطاق",IF(J205="عمل مرن",0,R205*IF(AE205="none",0,IF(AE205="resign",IF(Q205&lt;2,0,IF(Q205&lt;=5,1/3,IF(Q205&lt;10,2/3,1))),1))))))</f>
        <v/>
      </c>
      <c r="V205" s="26" t="n">
        <f aca="false">IF(OR(OR(E205="",P205="",N(O205)&lt;=0),N(M205)&lt;=0),0,IF(J205="عمل مرن",0,N(M205)*O205/30))</f>
        <v>0</v>
      </c>
      <c r="W205" s="29" t="str">
        <f aca="false">IF(Q205="","",IF(F205="",N(S205),N(U205))+V205)</f>
        <v/>
      </c>
      <c r="X205" s="0" t="str">
        <f aca="false">IF(OR(E205="",P205="",N(O205)&lt;=0),"",P205+1-N(L205))</f>
        <v/>
      </c>
      <c r="Y205" s="0" t="str">
        <f aca="false">IF(OR(E205="",P205="",N(O205)&lt;=0),"",IFERROR(MATCH(E205,UQ_START,1),""))</f>
        <v/>
      </c>
      <c r="Z205" s="0" t="str">
        <f aca="false">IF(Y205="","",E205-INDEX(UQ_START,Y205)+1)</f>
        <v/>
      </c>
      <c r="AA205" s="0" t="str">
        <f aca="false">IF(AND(X205&lt;&gt;"",X205&gt;E205,OR(CAL="ميلادي",Y205&lt;&gt;"")),INT((X205-E205)/IF(CAL="هجري",355,366)),"")</f>
        <v/>
      </c>
      <c r="AB205" s="0" t="str">
        <f aca="false">IF(AA205="","",IFERROR(AA205+IF(IF(CAL="هجري",(INDEX(UQ_START,Y205+12*(AA205+1))+MIN(Z205,INDEX(UQ_LEN,Y205+12*(AA205+1)))-1),DATE(YEAR(E205)+(AA205+1),MONTH(E205),MIN(DAY(E205),DAY(EOMONTH(DATE(YEAR(E205)+(AA205+1),MONTH(E205),1),0)))))&lt;=X205,1,0),""))</f>
        <v/>
      </c>
      <c r="AC205" s="0" t="str">
        <f aca="false">IF(AB205="","",IFERROR(IF(CAL="هجري",(INDEX(UQ_START,Y205+12*(AB205))+MIN(Z205,INDEX(UQ_LEN,Y205+12*(AB205)))-1),DATE(YEAR(E205)+(AB205),MONTH(E205),MIN(DAY(E205),DAY(EOMONTH(DATE(YEAR(E205)+(AB205),MONTH(E205),1),0))))),""))</f>
        <v/>
      </c>
      <c r="AD205" s="0" t="str">
        <f aca="false">IF(AB205="","",IFERROR(IF(CAL="هجري",(INDEX(UQ_START,Y205+12*(AB205+1))+MIN(Z205,INDEX(UQ_LEN,Y205+12*(AB205+1)))-1),DATE(YEAR(E205)+(AB205+1),MONTH(E205),MIN(DAY(E205),DAY(EOMONTH(DATE(YEAR(E205)+(AB205+1),MONTH(E205),1),0))))),""))</f>
        <v/>
      </c>
      <c r="AE205" s="0" t="str">
        <f aca="false">IF(F205="","full",IFERROR(VLOOKUP(K205,L_ENDTAB,2,0),"full"))</f>
        <v>full</v>
      </c>
    </row>
    <row r="206" customFormat="false" ht="15" hidden="false" customHeight="false" outlineLevel="0" collapsed="false">
      <c r="A206" s="19" t="str">
        <f aca="false">IF(B206="","",ROW()-7)</f>
        <v/>
      </c>
      <c r="B206" s="6"/>
      <c r="C206" s="6"/>
      <c r="D206" s="6"/>
      <c r="E206" s="7"/>
      <c r="F206" s="7"/>
      <c r="G206" s="20"/>
      <c r="H206" s="20"/>
      <c r="I206" s="20"/>
      <c r="J206" s="6"/>
      <c r="K206" s="6"/>
      <c r="L206" s="21"/>
      <c r="M206" s="21"/>
      <c r="N206" s="15" t="str">
        <f aca="false">IF(B206="","",IF(F206="","على رأس العمل","انتهت خدمته"))</f>
        <v/>
      </c>
      <c r="O206" s="16" t="str">
        <f aca="false">IF(B206="","",N(G206)+N(H206)+N(I206))</f>
        <v/>
      </c>
      <c r="P206" s="22" t="str">
        <f aca="false">IF(B206="","",IF(F206="",AS_OF,F206))</f>
        <v/>
      </c>
      <c r="Q206" s="23" t="str">
        <f aca="false">IF(OR(AC206="",AD206=""),"",AB206+(X206-AC206)/(AD206-AC206))</f>
        <v/>
      </c>
      <c r="R206" s="16" t="str">
        <f aca="false">IF(Q206="","",O206/2*MIN(Q206,5)+O206*MAX(Q206-5,0))</f>
        <v/>
      </c>
      <c r="S206" s="16" t="str">
        <f aca="false">IF(Q206="","",IF(J206="لبعض الوقت","خارج النطاق",IF(J206="عمل مرن",0,R206)))</f>
        <v/>
      </c>
      <c r="T206" s="16" t="str">
        <f aca="false">IF(Q206="","",IF(J206="لبعض الوقت","خارج النطاق",IF(J206="عمل مرن",0,R206*IF(Q206&lt;2,0,IF(Q206&lt;=5,1/3,IF(Q206&lt;10,2/3,1))))))</f>
        <v/>
      </c>
      <c r="U206" s="16" t="str">
        <f aca="false">IF(F206="","",IF(Q206="","",IF(J206="لبعض الوقت","خارج النطاق",IF(J206="عمل مرن",0,R206*IF(AE206="none",0,IF(AE206="resign",IF(Q206&lt;2,0,IF(Q206&lt;=5,1/3,IF(Q206&lt;10,2/3,1))),1))))))</f>
        <v/>
      </c>
      <c r="V206" s="16" t="n">
        <f aca="false">IF(OR(OR(E206="",P206="",N(O206)&lt;=0),N(M206)&lt;=0),0,IF(J206="عمل مرن",0,N(M206)*O206/30))</f>
        <v>0</v>
      </c>
      <c r="W206" s="13" t="str">
        <f aca="false">IF(Q206="","",IF(F206="",N(S206),N(U206))+V206)</f>
        <v/>
      </c>
      <c r="X206" s="0" t="str">
        <f aca="false">IF(OR(E206="",P206="",N(O206)&lt;=0),"",P206+1-N(L206))</f>
        <v/>
      </c>
      <c r="Y206" s="0" t="str">
        <f aca="false">IF(OR(E206="",P206="",N(O206)&lt;=0),"",IFERROR(MATCH(E206,UQ_START,1),""))</f>
        <v/>
      </c>
      <c r="Z206" s="0" t="str">
        <f aca="false">IF(Y206="","",E206-INDEX(UQ_START,Y206)+1)</f>
        <v/>
      </c>
      <c r="AA206" s="0" t="str">
        <f aca="false">IF(AND(X206&lt;&gt;"",X206&gt;E206,OR(CAL="ميلادي",Y206&lt;&gt;"")),INT((X206-E206)/IF(CAL="هجري",355,366)),"")</f>
        <v/>
      </c>
      <c r="AB206" s="0" t="str">
        <f aca="false">IF(AA206="","",IFERROR(AA206+IF(IF(CAL="هجري",(INDEX(UQ_START,Y206+12*(AA206+1))+MIN(Z206,INDEX(UQ_LEN,Y206+12*(AA206+1)))-1),DATE(YEAR(E206)+(AA206+1),MONTH(E206),MIN(DAY(E206),DAY(EOMONTH(DATE(YEAR(E206)+(AA206+1),MONTH(E206),1),0)))))&lt;=X206,1,0),""))</f>
        <v/>
      </c>
      <c r="AC206" s="0" t="str">
        <f aca="false">IF(AB206="","",IFERROR(IF(CAL="هجري",(INDEX(UQ_START,Y206+12*(AB206))+MIN(Z206,INDEX(UQ_LEN,Y206+12*(AB206)))-1),DATE(YEAR(E206)+(AB206),MONTH(E206),MIN(DAY(E206),DAY(EOMONTH(DATE(YEAR(E206)+(AB206),MONTH(E206),1),0))))),""))</f>
        <v/>
      </c>
      <c r="AD206" s="0" t="str">
        <f aca="false">IF(AB206="","",IFERROR(IF(CAL="هجري",(INDEX(UQ_START,Y206+12*(AB206+1))+MIN(Z206,INDEX(UQ_LEN,Y206+12*(AB206+1)))-1),DATE(YEAR(E206)+(AB206+1),MONTH(E206),MIN(DAY(E206),DAY(EOMONTH(DATE(YEAR(E206)+(AB206+1),MONTH(E206),1),0))))),""))</f>
        <v/>
      </c>
      <c r="AE206" s="0" t="str">
        <f aca="false">IF(F206="","full",IFERROR(VLOOKUP(K206,L_ENDTAB,2,0),"full"))</f>
        <v>full</v>
      </c>
    </row>
    <row r="207" customFormat="false" ht="15" hidden="false" customHeight="false" outlineLevel="0" collapsed="false">
      <c r="A207" s="19" t="str">
        <f aca="false">IF(B207="","",ROW()-7)</f>
        <v/>
      </c>
      <c r="B207" s="6"/>
      <c r="C207" s="6"/>
      <c r="D207" s="6"/>
      <c r="E207" s="7"/>
      <c r="F207" s="7"/>
      <c r="G207" s="20"/>
      <c r="H207" s="20"/>
      <c r="I207" s="20"/>
      <c r="J207" s="6"/>
      <c r="K207" s="6"/>
      <c r="L207" s="21"/>
      <c r="M207" s="21"/>
      <c r="N207" s="15" t="str">
        <f aca="false">IF(B207="","",IF(F207="","على رأس العمل","انتهت خدمته"))</f>
        <v/>
      </c>
      <c r="O207" s="26" t="str">
        <f aca="false">IF(B207="","",N(G207)+N(H207)+N(I207))</f>
        <v/>
      </c>
      <c r="P207" s="27" t="str">
        <f aca="false">IF(B207="","",IF(F207="",AS_OF,F207))</f>
        <v/>
      </c>
      <c r="Q207" s="28" t="str">
        <f aca="false">IF(OR(AC207="",AD207=""),"",AB207+(X207-AC207)/(AD207-AC207))</f>
        <v/>
      </c>
      <c r="R207" s="26" t="str">
        <f aca="false">IF(Q207="","",O207/2*MIN(Q207,5)+O207*MAX(Q207-5,0))</f>
        <v/>
      </c>
      <c r="S207" s="26" t="str">
        <f aca="false">IF(Q207="","",IF(J207="لبعض الوقت","خارج النطاق",IF(J207="عمل مرن",0,R207)))</f>
        <v/>
      </c>
      <c r="T207" s="26" t="str">
        <f aca="false">IF(Q207="","",IF(J207="لبعض الوقت","خارج النطاق",IF(J207="عمل مرن",0,R207*IF(Q207&lt;2,0,IF(Q207&lt;=5,1/3,IF(Q207&lt;10,2/3,1))))))</f>
        <v/>
      </c>
      <c r="U207" s="26" t="str">
        <f aca="false">IF(F207="","",IF(Q207="","",IF(J207="لبعض الوقت","خارج النطاق",IF(J207="عمل مرن",0,R207*IF(AE207="none",0,IF(AE207="resign",IF(Q207&lt;2,0,IF(Q207&lt;=5,1/3,IF(Q207&lt;10,2/3,1))),1))))))</f>
        <v/>
      </c>
      <c r="V207" s="26" t="n">
        <f aca="false">IF(OR(OR(E207="",P207="",N(O207)&lt;=0),N(M207)&lt;=0),0,IF(J207="عمل مرن",0,N(M207)*O207/30))</f>
        <v>0</v>
      </c>
      <c r="W207" s="29" t="str">
        <f aca="false">IF(Q207="","",IF(F207="",N(S207),N(U207))+V207)</f>
        <v/>
      </c>
      <c r="X207" s="0" t="str">
        <f aca="false">IF(OR(E207="",P207="",N(O207)&lt;=0),"",P207+1-N(L207))</f>
        <v/>
      </c>
      <c r="Y207" s="0" t="str">
        <f aca="false">IF(OR(E207="",P207="",N(O207)&lt;=0),"",IFERROR(MATCH(E207,UQ_START,1),""))</f>
        <v/>
      </c>
      <c r="Z207" s="0" t="str">
        <f aca="false">IF(Y207="","",E207-INDEX(UQ_START,Y207)+1)</f>
        <v/>
      </c>
      <c r="AA207" s="0" t="str">
        <f aca="false">IF(AND(X207&lt;&gt;"",X207&gt;E207,OR(CAL="ميلادي",Y207&lt;&gt;"")),INT((X207-E207)/IF(CAL="هجري",355,366)),"")</f>
        <v/>
      </c>
      <c r="AB207" s="0" t="str">
        <f aca="false">IF(AA207="","",IFERROR(AA207+IF(IF(CAL="هجري",(INDEX(UQ_START,Y207+12*(AA207+1))+MIN(Z207,INDEX(UQ_LEN,Y207+12*(AA207+1)))-1),DATE(YEAR(E207)+(AA207+1),MONTH(E207),MIN(DAY(E207),DAY(EOMONTH(DATE(YEAR(E207)+(AA207+1),MONTH(E207),1),0)))))&lt;=X207,1,0),""))</f>
        <v/>
      </c>
      <c r="AC207" s="0" t="str">
        <f aca="false">IF(AB207="","",IFERROR(IF(CAL="هجري",(INDEX(UQ_START,Y207+12*(AB207))+MIN(Z207,INDEX(UQ_LEN,Y207+12*(AB207)))-1),DATE(YEAR(E207)+(AB207),MONTH(E207),MIN(DAY(E207),DAY(EOMONTH(DATE(YEAR(E207)+(AB207),MONTH(E207),1),0))))),""))</f>
        <v/>
      </c>
      <c r="AD207" s="0" t="str">
        <f aca="false">IF(AB207="","",IFERROR(IF(CAL="هجري",(INDEX(UQ_START,Y207+12*(AB207+1))+MIN(Z207,INDEX(UQ_LEN,Y207+12*(AB207+1)))-1),DATE(YEAR(E207)+(AB207+1),MONTH(E207),MIN(DAY(E207),DAY(EOMONTH(DATE(YEAR(E207)+(AB207+1),MONTH(E207),1),0))))),""))</f>
        <v/>
      </c>
      <c r="AE207" s="0" t="str">
        <f aca="false">IF(F207="","full",IFERROR(VLOOKUP(K207,L_ENDTAB,2,0),"full"))</f>
        <v>full</v>
      </c>
    </row>
    <row r="208" customFormat="false" ht="15" hidden="false" customHeight="false" outlineLevel="0" collapsed="false">
      <c r="A208" s="19" t="str">
        <f aca="false">IF(B208="","",ROW()-7)</f>
        <v/>
      </c>
      <c r="B208" s="6"/>
      <c r="C208" s="6"/>
      <c r="D208" s="6"/>
      <c r="E208" s="7"/>
      <c r="F208" s="7"/>
      <c r="G208" s="20"/>
      <c r="H208" s="20"/>
      <c r="I208" s="20"/>
      <c r="J208" s="6"/>
      <c r="K208" s="6"/>
      <c r="L208" s="21"/>
      <c r="M208" s="21"/>
      <c r="N208" s="15" t="str">
        <f aca="false">IF(B208="","",IF(F208="","على رأس العمل","انتهت خدمته"))</f>
        <v/>
      </c>
      <c r="O208" s="16" t="str">
        <f aca="false">IF(B208="","",N(G208)+N(H208)+N(I208))</f>
        <v/>
      </c>
      <c r="P208" s="22" t="str">
        <f aca="false">IF(B208="","",IF(F208="",AS_OF,F208))</f>
        <v/>
      </c>
      <c r="Q208" s="23" t="str">
        <f aca="false">IF(OR(AC208="",AD208=""),"",AB208+(X208-AC208)/(AD208-AC208))</f>
        <v/>
      </c>
      <c r="R208" s="16" t="str">
        <f aca="false">IF(Q208="","",O208/2*MIN(Q208,5)+O208*MAX(Q208-5,0))</f>
        <v/>
      </c>
      <c r="S208" s="16" t="str">
        <f aca="false">IF(Q208="","",IF(J208="لبعض الوقت","خارج النطاق",IF(J208="عمل مرن",0,R208)))</f>
        <v/>
      </c>
      <c r="T208" s="16" t="str">
        <f aca="false">IF(Q208="","",IF(J208="لبعض الوقت","خارج النطاق",IF(J208="عمل مرن",0,R208*IF(Q208&lt;2,0,IF(Q208&lt;=5,1/3,IF(Q208&lt;10,2/3,1))))))</f>
        <v/>
      </c>
      <c r="U208" s="16" t="str">
        <f aca="false">IF(F208="","",IF(Q208="","",IF(J208="لبعض الوقت","خارج النطاق",IF(J208="عمل مرن",0,R208*IF(AE208="none",0,IF(AE208="resign",IF(Q208&lt;2,0,IF(Q208&lt;=5,1/3,IF(Q208&lt;10,2/3,1))),1))))))</f>
        <v/>
      </c>
      <c r="V208" s="16" t="n">
        <f aca="false">IF(OR(OR(E208="",P208="",N(O208)&lt;=0),N(M208)&lt;=0),0,IF(J208="عمل مرن",0,N(M208)*O208/30))</f>
        <v>0</v>
      </c>
      <c r="W208" s="13" t="str">
        <f aca="false">IF(Q208="","",IF(F208="",N(S208),N(U208))+V208)</f>
        <v/>
      </c>
      <c r="X208" s="0" t="str">
        <f aca="false">IF(OR(E208="",P208="",N(O208)&lt;=0),"",P208+1-N(L208))</f>
        <v/>
      </c>
      <c r="Y208" s="0" t="str">
        <f aca="false">IF(OR(E208="",P208="",N(O208)&lt;=0),"",IFERROR(MATCH(E208,UQ_START,1),""))</f>
        <v/>
      </c>
      <c r="Z208" s="0" t="str">
        <f aca="false">IF(Y208="","",E208-INDEX(UQ_START,Y208)+1)</f>
        <v/>
      </c>
      <c r="AA208" s="0" t="str">
        <f aca="false">IF(AND(X208&lt;&gt;"",X208&gt;E208,OR(CAL="ميلادي",Y208&lt;&gt;"")),INT((X208-E208)/IF(CAL="هجري",355,366)),"")</f>
        <v/>
      </c>
      <c r="AB208" s="0" t="str">
        <f aca="false">IF(AA208="","",IFERROR(AA208+IF(IF(CAL="هجري",(INDEX(UQ_START,Y208+12*(AA208+1))+MIN(Z208,INDEX(UQ_LEN,Y208+12*(AA208+1)))-1),DATE(YEAR(E208)+(AA208+1),MONTH(E208),MIN(DAY(E208),DAY(EOMONTH(DATE(YEAR(E208)+(AA208+1),MONTH(E208),1),0)))))&lt;=X208,1,0),""))</f>
        <v/>
      </c>
      <c r="AC208" s="0" t="str">
        <f aca="false">IF(AB208="","",IFERROR(IF(CAL="هجري",(INDEX(UQ_START,Y208+12*(AB208))+MIN(Z208,INDEX(UQ_LEN,Y208+12*(AB208)))-1),DATE(YEAR(E208)+(AB208),MONTH(E208),MIN(DAY(E208),DAY(EOMONTH(DATE(YEAR(E208)+(AB208),MONTH(E208),1),0))))),""))</f>
        <v/>
      </c>
      <c r="AD208" s="0" t="str">
        <f aca="false">IF(AB208="","",IFERROR(IF(CAL="هجري",(INDEX(UQ_START,Y208+12*(AB208+1))+MIN(Z208,INDEX(UQ_LEN,Y208+12*(AB208+1)))-1),DATE(YEAR(E208)+(AB208+1),MONTH(E208),MIN(DAY(E208),DAY(EOMONTH(DATE(YEAR(E208)+(AB208+1),MONTH(E208),1),0))))),""))</f>
        <v/>
      </c>
      <c r="AE208" s="0" t="str">
        <f aca="false">IF(F208="","full",IFERROR(VLOOKUP(K208,L_ENDTAB,2,0),"full"))</f>
        <v>full</v>
      </c>
    </row>
    <row r="209" customFormat="false" ht="15" hidden="false" customHeight="false" outlineLevel="0" collapsed="false">
      <c r="A209" s="19" t="str">
        <f aca="false">IF(B209="","",ROW()-7)</f>
        <v/>
      </c>
      <c r="B209" s="6"/>
      <c r="C209" s="6"/>
      <c r="D209" s="6"/>
      <c r="E209" s="7"/>
      <c r="F209" s="7"/>
      <c r="G209" s="20"/>
      <c r="H209" s="20"/>
      <c r="I209" s="20"/>
      <c r="J209" s="6"/>
      <c r="K209" s="6"/>
      <c r="L209" s="21"/>
      <c r="M209" s="21"/>
      <c r="N209" s="15" t="str">
        <f aca="false">IF(B209="","",IF(F209="","على رأس العمل","انتهت خدمته"))</f>
        <v/>
      </c>
      <c r="O209" s="26" t="str">
        <f aca="false">IF(B209="","",N(G209)+N(H209)+N(I209))</f>
        <v/>
      </c>
      <c r="P209" s="27" t="str">
        <f aca="false">IF(B209="","",IF(F209="",AS_OF,F209))</f>
        <v/>
      </c>
      <c r="Q209" s="28" t="str">
        <f aca="false">IF(OR(AC209="",AD209=""),"",AB209+(X209-AC209)/(AD209-AC209))</f>
        <v/>
      </c>
      <c r="R209" s="26" t="str">
        <f aca="false">IF(Q209="","",O209/2*MIN(Q209,5)+O209*MAX(Q209-5,0))</f>
        <v/>
      </c>
      <c r="S209" s="26" t="str">
        <f aca="false">IF(Q209="","",IF(J209="لبعض الوقت","خارج النطاق",IF(J209="عمل مرن",0,R209)))</f>
        <v/>
      </c>
      <c r="T209" s="26" t="str">
        <f aca="false">IF(Q209="","",IF(J209="لبعض الوقت","خارج النطاق",IF(J209="عمل مرن",0,R209*IF(Q209&lt;2,0,IF(Q209&lt;=5,1/3,IF(Q209&lt;10,2/3,1))))))</f>
        <v/>
      </c>
      <c r="U209" s="26" t="str">
        <f aca="false">IF(F209="","",IF(Q209="","",IF(J209="لبعض الوقت","خارج النطاق",IF(J209="عمل مرن",0,R209*IF(AE209="none",0,IF(AE209="resign",IF(Q209&lt;2,0,IF(Q209&lt;=5,1/3,IF(Q209&lt;10,2/3,1))),1))))))</f>
        <v/>
      </c>
      <c r="V209" s="26" t="n">
        <f aca="false">IF(OR(OR(E209="",P209="",N(O209)&lt;=0),N(M209)&lt;=0),0,IF(J209="عمل مرن",0,N(M209)*O209/30))</f>
        <v>0</v>
      </c>
      <c r="W209" s="29" t="str">
        <f aca="false">IF(Q209="","",IF(F209="",N(S209),N(U209))+V209)</f>
        <v/>
      </c>
      <c r="X209" s="0" t="str">
        <f aca="false">IF(OR(E209="",P209="",N(O209)&lt;=0),"",P209+1-N(L209))</f>
        <v/>
      </c>
      <c r="Y209" s="0" t="str">
        <f aca="false">IF(OR(E209="",P209="",N(O209)&lt;=0),"",IFERROR(MATCH(E209,UQ_START,1),""))</f>
        <v/>
      </c>
      <c r="Z209" s="0" t="str">
        <f aca="false">IF(Y209="","",E209-INDEX(UQ_START,Y209)+1)</f>
        <v/>
      </c>
      <c r="AA209" s="0" t="str">
        <f aca="false">IF(AND(X209&lt;&gt;"",X209&gt;E209,OR(CAL="ميلادي",Y209&lt;&gt;"")),INT((X209-E209)/IF(CAL="هجري",355,366)),"")</f>
        <v/>
      </c>
      <c r="AB209" s="0" t="str">
        <f aca="false">IF(AA209="","",IFERROR(AA209+IF(IF(CAL="هجري",(INDEX(UQ_START,Y209+12*(AA209+1))+MIN(Z209,INDEX(UQ_LEN,Y209+12*(AA209+1)))-1),DATE(YEAR(E209)+(AA209+1),MONTH(E209),MIN(DAY(E209),DAY(EOMONTH(DATE(YEAR(E209)+(AA209+1),MONTH(E209),1),0)))))&lt;=X209,1,0),""))</f>
        <v/>
      </c>
      <c r="AC209" s="0" t="str">
        <f aca="false">IF(AB209="","",IFERROR(IF(CAL="هجري",(INDEX(UQ_START,Y209+12*(AB209))+MIN(Z209,INDEX(UQ_LEN,Y209+12*(AB209)))-1),DATE(YEAR(E209)+(AB209),MONTH(E209),MIN(DAY(E209),DAY(EOMONTH(DATE(YEAR(E209)+(AB209),MONTH(E209),1),0))))),""))</f>
        <v/>
      </c>
      <c r="AD209" s="0" t="str">
        <f aca="false">IF(AB209="","",IFERROR(IF(CAL="هجري",(INDEX(UQ_START,Y209+12*(AB209+1))+MIN(Z209,INDEX(UQ_LEN,Y209+12*(AB209+1)))-1),DATE(YEAR(E209)+(AB209+1),MONTH(E209),MIN(DAY(E209),DAY(EOMONTH(DATE(YEAR(E209)+(AB209+1),MONTH(E209),1),0))))),""))</f>
        <v/>
      </c>
      <c r="AE209" s="0" t="str">
        <f aca="false">IF(F209="","full",IFERROR(VLOOKUP(K209,L_ENDTAB,2,0),"full"))</f>
        <v>full</v>
      </c>
    </row>
    <row r="210" customFormat="false" ht="15" hidden="false" customHeight="false" outlineLevel="0" collapsed="false">
      <c r="A210" s="19" t="str">
        <f aca="false">IF(B210="","",ROW()-7)</f>
        <v/>
      </c>
      <c r="B210" s="6"/>
      <c r="C210" s="6"/>
      <c r="D210" s="6"/>
      <c r="E210" s="7"/>
      <c r="F210" s="7"/>
      <c r="G210" s="20"/>
      <c r="H210" s="20"/>
      <c r="I210" s="20"/>
      <c r="J210" s="6"/>
      <c r="K210" s="6"/>
      <c r="L210" s="21"/>
      <c r="M210" s="21"/>
      <c r="N210" s="15" t="str">
        <f aca="false">IF(B210="","",IF(F210="","على رأس العمل","انتهت خدمته"))</f>
        <v/>
      </c>
      <c r="O210" s="16" t="str">
        <f aca="false">IF(B210="","",N(G210)+N(H210)+N(I210))</f>
        <v/>
      </c>
      <c r="P210" s="22" t="str">
        <f aca="false">IF(B210="","",IF(F210="",AS_OF,F210))</f>
        <v/>
      </c>
      <c r="Q210" s="23" t="str">
        <f aca="false">IF(OR(AC210="",AD210=""),"",AB210+(X210-AC210)/(AD210-AC210))</f>
        <v/>
      </c>
      <c r="R210" s="16" t="str">
        <f aca="false">IF(Q210="","",O210/2*MIN(Q210,5)+O210*MAX(Q210-5,0))</f>
        <v/>
      </c>
      <c r="S210" s="16" t="str">
        <f aca="false">IF(Q210="","",IF(J210="لبعض الوقت","خارج النطاق",IF(J210="عمل مرن",0,R210)))</f>
        <v/>
      </c>
      <c r="T210" s="16" t="str">
        <f aca="false">IF(Q210="","",IF(J210="لبعض الوقت","خارج النطاق",IF(J210="عمل مرن",0,R210*IF(Q210&lt;2,0,IF(Q210&lt;=5,1/3,IF(Q210&lt;10,2/3,1))))))</f>
        <v/>
      </c>
      <c r="U210" s="16" t="str">
        <f aca="false">IF(F210="","",IF(Q210="","",IF(J210="لبعض الوقت","خارج النطاق",IF(J210="عمل مرن",0,R210*IF(AE210="none",0,IF(AE210="resign",IF(Q210&lt;2,0,IF(Q210&lt;=5,1/3,IF(Q210&lt;10,2/3,1))),1))))))</f>
        <v/>
      </c>
      <c r="V210" s="16" t="n">
        <f aca="false">IF(OR(OR(E210="",P210="",N(O210)&lt;=0),N(M210)&lt;=0),0,IF(J210="عمل مرن",0,N(M210)*O210/30))</f>
        <v>0</v>
      </c>
      <c r="W210" s="13" t="str">
        <f aca="false">IF(Q210="","",IF(F210="",N(S210),N(U210))+V210)</f>
        <v/>
      </c>
      <c r="X210" s="0" t="str">
        <f aca="false">IF(OR(E210="",P210="",N(O210)&lt;=0),"",P210+1-N(L210))</f>
        <v/>
      </c>
      <c r="Y210" s="0" t="str">
        <f aca="false">IF(OR(E210="",P210="",N(O210)&lt;=0),"",IFERROR(MATCH(E210,UQ_START,1),""))</f>
        <v/>
      </c>
      <c r="Z210" s="0" t="str">
        <f aca="false">IF(Y210="","",E210-INDEX(UQ_START,Y210)+1)</f>
        <v/>
      </c>
      <c r="AA210" s="0" t="str">
        <f aca="false">IF(AND(X210&lt;&gt;"",X210&gt;E210,OR(CAL="ميلادي",Y210&lt;&gt;"")),INT((X210-E210)/IF(CAL="هجري",355,366)),"")</f>
        <v/>
      </c>
      <c r="AB210" s="0" t="str">
        <f aca="false">IF(AA210="","",IFERROR(AA210+IF(IF(CAL="هجري",(INDEX(UQ_START,Y210+12*(AA210+1))+MIN(Z210,INDEX(UQ_LEN,Y210+12*(AA210+1)))-1),DATE(YEAR(E210)+(AA210+1),MONTH(E210),MIN(DAY(E210),DAY(EOMONTH(DATE(YEAR(E210)+(AA210+1),MONTH(E210),1),0)))))&lt;=X210,1,0),""))</f>
        <v/>
      </c>
      <c r="AC210" s="0" t="str">
        <f aca="false">IF(AB210="","",IFERROR(IF(CAL="هجري",(INDEX(UQ_START,Y210+12*(AB210))+MIN(Z210,INDEX(UQ_LEN,Y210+12*(AB210)))-1),DATE(YEAR(E210)+(AB210),MONTH(E210),MIN(DAY(E210),DAY(EOMONTH(DATE(YEAR(E210)+(AB210),MONTH(E210),1),0))))),""))</f>
        <v/>
      </c>
      <c r="AD210" s="0" t="str">
        <f aca="false">IF(AB210="","",IFERROR(IF(CAL="هجري",(INDEX(UQ_START,Y210+12*(AB210+1))+MIN(Z210,INDEX(UQ_LEN,Y210+12*(AB210+1)))-1),DATE(YEAR(E210)+(AB210+1),MONTH(E210),MIN(DAY(E210),DAY(EOMONTH(DATE(YEAR(E210)+(AB210+1),MONTH(E210),1),0))))),""))</f>
        <v/>
      </c>
      <c r="AE210" s="0" t="str">
        <f aca="false">IF(F210="","full",IFERROR(VLOOKUP(K210,L_ENDTAB,2,0),"full"))</f>
        <v>full</v>
      </c>
    </row>
    <row r="211" customFormat="false" ht="15" hidden="false" customHeight="false" outlineLevel="0" collapsed="false">
      <c r="A211" s="19" t="str">
        <f aca="false">IF(B211="","",ROW()-7)</f>
        <v/>
      </c>
      <c r="B211" s="6"/>
      <c r="C211" s="6"/>
      <c r="D211" s="6"/>
      <c r="E211" s="7"/>
      <c r="F211" s="7"/>
      <c r="G211" s="20"/>
      <c r="H211" s="20"/>
      <c r="I211" s="20"/>
      <c r="J211" s="6"/>
      <c r="K211" s="6"/>
      <c r="L211" s="21"/>
      <c r="M211" s="21"/>
      <c r="N211" s="15" t="str">
        <f aca="false">IF(B211="","",IF(F211="","على رأس العمل","انتهت خدمته"))</f>
        <v/>
      </c>
      <c r="O211" s="26" t="str">
        <f aca="false">IF(B211="","",N(G211)+N(H211)+N(I211))</f>
        <v/>
      </c>
      <c r="P211" s="27" t="str">
        <f aca="false">IF(B211="","",IF(F211="",AS_OF,F211))</f>
        <v/>
      </c>
      <c r="Q211" s="28" t="str">
        <f aca="false">IF(OR(AC211="",AD211=""),"",AB211+(X211-AC211)/(AD211-AC211))</f>
        <v/>
      </c>
      <c r="R211" s="26" t="str">
        <f aca="false">IF(Q211="","",O211/2*MIN(Q211,5)+O211*MAX(Q211-5,0))</f>
        <v/>
      </c>
      <c r="S211" s="26" t="str">
        <f aca="false">IF(Q211="","",IF(J211="لبعض الوقت","خارج النطاق",IF(J211="عمل مرن",0,R211)))</f>
        <v/>
      </c>
      <c r="T211" s="26" t="str">
        <f aca="false">IF(Q211="","",IF(J211="لبعض الوقت","خارج النطاق",IF(J211="عمل مرن",0,R211*IF(Q211&lt;2,0,IF(Q211&lt;=5,1/3,IF(Q211&lt;10,2/3,1))))))</f>
        <v/>
      </c>
      <c r="U211" s="26" t="str">
        <f aca="false">IF(F211="","",IF(Q211="","",IF(J211="لبعض الوقت","خارج النطاق",IF(J211="عمل مرن",0,R211*IF(AE211="none",0,IF(AE211="resign",IF(Q211&lt;2,0,IF(Q211&lt;=5,1/3,IF(Q211&lt;10,2/3,1))),1))))))</f>
        <v/>
      </c>
      <c r="V211" s="26" t="n">
        <f aca="false">IF(OR(OR(E211="",P211="",N(O211)&lt;=0),N(M211)&lt;=0),0,IF(J211="عمل مرن",0,N(M211)*O211/30))</f>
        <v>0</v>
      </c>
      <c r="W211" s="29" t="str">
        <f aca="false">IF(Q211="","",IF(F211="",N(S211),N(U211))+V211)</f>
        <v/>
      </c>
      <c r="X211" s="0" t="str">
        <f aca="false">IF(OR(E211="",P211="",N(O211)&lt;=0),"",P211+1-N(L211))</f>
        <v/>
      </c>
      <c r="Y211" s="0" t="str">
        <f aca="false">IF(OR(E211="",P211="",N(O211)&lt;=0),"",IFERROR(MATCH(E211,UQ_START,1),""))</f>
        <v/>
      </c>
      <c r="Z211" s="0" t="str">
        <f aca="false">IF(Y211="","",E211-INDEX(UQ_START,Y211)+1)</f>
        <v/>
      </c>
      <c r="AA211" s="0" t="str">
        <f aca="false">IF(AND(X211&lt;&gt;"",X211&gt;E211,OR(CAL="ميلادي",Y211&lt;&gt;"")),INT((X211-E211)/IF(CAL="هجري",355,366)),"")</f>
        <v/>
      </c>
      <c r="AB211" s="0" t="str">
        <f aca="false">IF(AA211="","",IFERROR(AA211+IF(IF(CAL="هجري",(INDEX(UQ_START,Y211+12*(AA211+1))+MIN(Z211,INDEX(UQ_LEN,Y211+12*(AA211+1)))-1),DATE(YEAR(E211)+(AA211+1),MONTH(E211),MIN(DAY(E211),DAY(EOMONTH(DATE(YEAR(E211)+(AA211+1),MONTH(E211),1),0)))))&lt;=X211,1,0),""))</f>
        <v/>
      </c>
      <c r="AC211" s="0" t="str">
        <f aca="false">IF(AB211="","",IFERROR(IF(CAL="هجري",(INDEX(UQ_START,Y211+12*(AB211))+MIN(Z211,INDEX(UQ_LEN,Y211+12*(AB211)))-1),DATE(YEAR(E211)+(AB211),MONTH(E211),MIN(DAY(E211),DAY(EOMONTH(DATE(YEAR(E211)+(AB211),MONTH(E211),1),0))))),""))</f>
        <v/>
      </c>
      <c r="AD211" s="0" t="str">
        <f aca="false">IF(AB211="","",IFERROR(IF(CAL="هجري",(INDEX(UQ_START,Y211+12*(AB211+1))+MIN(Z211,INDEX(UQ_LEN,Y211+12*(AB211+1)))-1),DATE(YEAR(E211)+(AB211+1),MONTH(E211),MIN(DAY(E211),DAY(EOMONTH(DATE(YEAR(E211)+(AB211+1),MONTH(E211),1),0))))),""))</f>
        <v/>
      </c>
      <c r="AE211" s="0" t="str">
        <f aca="false">IF(F211="","full",IFERROR(VLOOKUP(K211,L_ENDTAB,2,0),"full"))</f>
        <v>full</v>
      </c>
    </row>
    <row r="212" customFormat="false" ht="15" hidden="false" customHeight="false" outlineLevel="0" collapsed="false">
      <c r="A212" s="19" t="str">
        <f aca="false">IF(B212="","",ROW()-7)</f>
        <v/>
      </c>
      <c r="B212" s="6"/>
      <c r="C212" s="6"/>
      <c r="D212" s="6"/>
      <c r="E212" s="7"/>
      <c r="F212" s="7"/>
      <c r="G212" s="20"/>
      <c r="H212" s="20"/>
      <c r="I212" s="20"/>
      <c r="J212" s="6"/>
      <c r="K212" s="6"/>
      <c r="L212" s="21"/>
      <c r="M212" s="21"/>
      <c r="N212" s="15" t="str">
        <f aca="false">IF(B212="","",IF(F212="","على رأس العمل","انتهت خدمته"))</f>
        <v/>
      </c>
      <c r="O212" s="16" t="str">
        <f aca="false">IF(B212="","",N(G212)+N(H212)+N(I212))</f>
        <v/>
      </c>
      <c r="P212" s="22" t="str">
        <f aca="false">IF(B212="","",IF(F212="",AS_OF,F212))</f>
        <v/>
      </c>
      <c r="Q212" s="23" t="str">
        <f aca="false">IF(OR(AC212="",AD212=""),"",AB212+(X212-AC212)/(AD212-AC212))</f>
        <v/>
      </c>
      <c r="R212" s="16" t="str">
        <f aca="false">IF(Q212="","",O212/2*MIN(Q212,5)+O212*MAX(Q212-5,0))</f>
        <v/>
      </c>
      <c r="S212" s="16" t="str">
        <f aca="false">IF(Q212="","",IF(J212="لبعض الوقت","خارج النطاق",IF(J212="عمل مرن",0,R212)))</f>
        <v/>
      </c>
      <c r="T212" s="16" t="str">
        <f aca="false">IF(Q212="","",IF(J212="لبعض الوقت","خارج النطاق",IF(J212="عمل مرن",0,R212*IF(Q212&lt;2,0,IF(Q212&lt;=5,1/3,IF(Q212&lt;10,2/3,1))))))</f>
        <v/>
      </c>
      <c r="U212" s="16" t="str">
        <f aca="false">IF(F212="","",IF(Q212="","",IF(J212="لبعض الوقت","خارج النطاق",IF(J212="عمل مرن",0,R212*IF(AE212="none",0,IF(AE212="resign",IF(Q212&lt;2,0,IF(Q212&lt;=5,1/3,IF(Q212&lt;10,2/3,1))),1))))))</f>
        <v/>
      </c>
      <c r="V212" s="16" t="n">
        <f aca="false">IF(OR(OR(E212="",P212="",N(O212)&lt;=0),N(M212)&lt;=0),0,IF(J212="عمل مرن",0,N(M212)*O212/30))</f>
        <v>0</v>
      </c>
      <c r="W212" s="13" t="str">
        <f aca="false">IF(Q212="","",IF(F212="",N(S212),N(U212))+V212)</f>
        <v/>
      </c>
      <c r="X212" s="0" t="str">
        <f aca="false">IF(OR(E212="",P212="",N(O212)&lt;=0),"",P212+1-N(L212))</f>
        <v/>
      </c>
      <c r="Y212" s="0" t="str">
        <f aca="false">IF(OR(E212="",P212="",N(O212)&lt;=0),"",IFERROR(MATCH(E212,UQ_START,1),""))</f>
        <v/>
      </c>
      <c r="Z212" s="0" t="str">
        <f aca="false">IF(Y212="","",E212-INDEX(UQ_START,Y212)+1)</f>
        <v/>
      </c>
      <c r="AA212" s="0" t="str">
        <f aca="false">IF(AND(X212&lt;&gt;"",X212&gt;E212,OR(CAL="ميلادي",Y212&lt;&gt;"")),INT((X212-E212)/IF(CAL="هجري",355,366)),"")</f>
        <v/>
      </c>
      <c r="AB212" s="0" t="str">
        <f aca="false">IF(AA212="","",IFERROR(AA212+IF(IF(CAL="هجري",(INDEX(UQ_START,Y212+12*(AA212+1))+MIN(Z212,INDEX(UQ_LEN,Y212+12*(AA212+1)))-1),DATE(YEAR(E212)+(AA212+1),MONTH(E212),MIN(DAY(E212),DAY(EOMONTH(DATE(YEAR(E212)+(AA212+1),MONTH(E212),1),0)))))&lt;=X212,1,0),""))</f>
        <v/>
      </c>
      <c r="AC212" s="0" t="str">
        <f aca="false">IF(AB212="","",IFERROR(IF(CAL="هجري",(INDEX(UQ_START,Y212+12*(AB212))+MIN(Z212,INDEX(UQ_LEN,Y212+12*(AB212)))-1),DATE(YEAR(E212)+(AB212),MONTH(E212),MIN(DAY(E212),DAY(EOMONTH(DATE(YEAR(E212)+(AB212),MONTH(E212),1),0))))),""))</f>
        <v/>
      </c>
      <c r="AD212" s="0" t="str">
        <f aca="false">IF(AB212="","",IFERROR(IF(CAL="هجري",(INDEX(UQ_START,Y212+12*(AB212+1))+MIN(Z212,INDEX(UQ_LEN,Y212+12*(AB212+1)))-1),DATE(YEAR(E212)+(AB212+1),MONTH(E212),MIN(DAY(E212),DAY(EOMONTH(DATE(YEAR(E212)+(AB212+1),MONTH(E212),1),0))))),""))</f>
        <v/>
      </c>
      <c r="AE212" s="0" t="str">
        <f aca="false">IF(F212="","full",IFERROR(VLOOKUP(K212,L_ENDTAB,2,0),"full"))</f>
        <v>full</v>
      </c>
    </row>
    <row r="213" customFormat="false" ht="15" hidden="false" customHeight="false" outlineLevel="0" collapsed="false">
      <c r="A213" s="19" t="str">
        <f aca="false">IF(B213="","",ROW()-7)</f>
        <v/>
      </c>
      <c r="B213" s="6"/>
      <c r="C213" s="6"/>
      <c r="D213" s="6"/>
      <c r="E213" s="7"/>
      <c r="F213" s="7"/>
      <c r="G213" s="20"/>
      <c r="H213" s="20"/>
      <c r="I213" s="20"/>
      <c r="J213" s="6"/>
      <c r="K213" s="6"/>
      <c r="L213" s="21"/>
      <c r="M213" s="21"/>
      <c r="N213" s="15" t="str">
        <f aca="false">IF(B213="","",IF(F213="","على رأس العمل","انتهت خدمته"))</f>
        <v/>
      </c>
      <c r="O213" s="26" t="str">
        <f aca="false">IF(B213="","",N(G213)+N(H213)+N(I213))</f>
        <v/>
      </c>
      <c r="P213" s="27" t="str">
        <f aca="false">IF(B213="","",IF(F213="",AS_OF,F213))</f>
        <v/>
      </c>
      <c r="Q213" s="28" t="str">
        <f aca="false">IF(OR(AC213="",AD213=""),"",AB213+(X213-AC213)/(AD213-AC213))</f>
        <v/>
      </c>
      <c r="R213" s="26" t="str">
        <f aca="false">IF(Q213="","",O213/2*MIN(Q213,5)+O213*MAX(Q213-5,0))</f>
        <v/>
      </c>
      <c r="S213" s="26" t="str">
        <f aca="false">IF(Q213="","",IF(J213="لبعض الوقت","خارج النطاق",IF(J213="عمل مرن",0,R213)))</f>
        <v/>
      </c>
      <c r="T213" s="26" t="str">
        <f aca="false">IF(Q213="","",IF(J213="لبعض الوقت","خارج النطاق",IF(J213="عمل مرن",0,R213*IF(Q213&lt;2,0,IF(Q213&lt;=5,1/3,IF(Q213&lt;10,2/3,1))))))</f>
        <v/>
      </c>
      <c r="U213" s="26" t="str">
        <f aca="false">IF(F213="","",IF(Q213="","",IF(J213="لبعض الوقت","خارج النطاق",IF(J213="عمل مرن",0,R213*IF(AE213="none",0,IF(AE213="resign",IF(Q213&lt;2,0,IF(Q213&lt;=5,1/3,IF(Q213&lt;10,2/3,1))),1))))))</f>
        <v/>
      </c>
      <c r="V213" s="26" t="n">
        <f aca="false">IF(OR(OR(E213="",P213="",N(O213)&lt;=0),N(M213)&lt;=0),0,IF(J213="عمل مرن",0,N(M213)*O213/30))</f>
        <v>0</v>
      </c>
      <c r="W213" s="29" t="str">
        <f aca="false">IF(Q213="","",IF(F213="",N(S213),N(U213))+V213)</f>
        <v/>
      </c>
      <c r="X213" s="0" t="str">
        <f aca="false">IF(OR(E213="",P213="",N(O213)&lt;=0),"",P213+1-N(L213))</f>
        <v/>
      </c>
      <c r="Y213" s="0" t="str">
        <f aca="false">IF(OR(E213="",P213="",N(O213)&lt;=0),"",IFERROR(MATCH(E213,UQ_START,1),""))</f>
        <v/>
      </c>
      <c r="Z213" s="0" t="str">
        <f aca="false">IF(Y213="","",E213-INDEX(UQ_START,Y213)+1)</f>
        <v/>
      </c>
      <c r="AA213" s="0" t="str">
        <f aca="false">IF(AND(X213&lt;&gt;"",X213&gt;E213,OR(CAL="ميلادي",Y213&lt;&gt;"")),INT((X213-E213)/IF(CAL="هجري",355,366)),"")</f>
        <v/>
      </c>
      <c r="AB213" s="0" t="str">
        <f aca="false">IF(AA213="","",IFERROR(AA213+IF(IF(CAL="هجري",(INDEX(UQ_START,Y213+12*(AA213+1))+MIN(Z213,INDEX(UQ_LEN,Y213+12*(AA213+1)))-1),DATE(YEAR(E213)+(AA213+1),MONTH(E213),MIN(DAY(E213),DAY(EOMONTH(DATE(YEAR(E213)+(AA213+1),MONTH(E213),1),0)))))&lt;=X213,1,0),""))</f>
        <v/>
      </c>
      <c r="AC213" s="0" t="str">
        <f aca="false">IF(AB213="","",IFERROR(IF(CAL="هجري",(INDEX(UQ_START,Y213+12*(AB213))+MIN(Z213,INDEX(UQ_LEN,Y213+12*(AB213)))-1),DATE(YEAR(E213)+(AB213),MONTH(E213),MIN(DAY(E213),DAY(EOMONTH(DATE(YEAR(E213)+(AB213),MONTH(E213),1),0))))),""))</f>
        <v/>
      </c>
      <c r="AD213" s="0" t="str">
        <f aca="false">IF(AB213="","",IFERROR(IF(CAL="هجري",(INDEX(UQ_START,Y213+12*(AB213+1))+MIN(Z213,INDEX(UQ_LEN,Y213+12*(AB213+1)))-1),DATE(YEAR(E213)+(AB213+1),MONTH(E213),MIN(DAY(E213),DAY(EOMONTH(DATE(YEAR(E213)+(AB213+1),MONTH(E213),1),0))))),""))</f>
        <v/>
      </c>
      <c r="AE213" s="0" t="str">
        <f aca="false">IF(F213="","full",IFERROR(VLOOKUP(K213,L_ENDTAB,2,0),"full"))</f>
        <v>full</v>
      </c>
    </row>
    <row r="214" customFormat="false" ht="15" hidden="false" customHeight="false" outlineLevel="0" collapsed="false">
      <c r="A214" s="19" t="str">
        <f aca="false">IF(B214="","",ROW()-7)</f>
        <v/>
      </c>
      <c r="B214" s="6"/>
      <c r="C214" s="6"/>
      <c r="D214" s="6"/>
      <c r="E214" s="7"/>
      <c r="F214" s="7"/>
      <c r="G214" s="20"/>
      <c r="H214" s="20"/>
      <c r="I214" s="20"/>
      <c r="J214" s="6"/>
      <c r="K214" s="6"/>
      <c r="L214" s="21"/>
      <c r="M214" s="21"/>
      <c r="N214" s="15" t="str">
        <f aca="false">IF(B214="","",IF(F214="","على رأس العمل","انتهت خدمته"))</f>
        <v/>
      </c>
      <c r="O214" s="16" t="str">
        <f aca="false">IF(B214="","",N(G214)+N(H214)+N(I214))</f>
        <v/>
      </c>
      <c r="P214" s="22" t="str">
        <f aca="false">IF(B214="","",IF(F214="",AS_OF,F214))</f>
        <v/>
      </c>
      <c r="Q214" s="23" t="str">
        <f aca="false">IF(OR(AC214="",AD214=""),"",AB214+(X214-AC214)/(AD214-AC214))</f>
        <v/>
      </c>
      <c r="R214" s="16" t="str">
        <f aca="false">IF(Q214="","",O214/2*MIN(Q214,5)+O214*MAX(Q214-5,0))</f>
        <v/>
      </c>
      <c r="S214" s="16" t="str">
        <f aca="false">IF(Q214="","",IF(J214="لبعض الوقت","خارج النطاق",IF(J214="عمل مرن",0,R214)))</f>
        <v/>
      </c>
      <c r="T214" s="16" t="str">
        <f aca="false">IF(Q214="","",IF(J214="لبعض الوقت","خارج النطاق",IF(J214="عمل مرن",0,R214*IF(Q214&lt;2,0,IF(Q214&lt;=5,1/3,IF(Q214&lt;10,2/3,1))))))</f>
        <v/>
      </c>
      <c r="U214" s="16" t="str">
        <f aca="false">IF(F214="","",IF(Q214="","",IF(J214="لبعض الوقت","خارج النطاق",IF(J214="عمل مرن",0,R214*IF(AE214="none",0,IF(AE214="resign",IF(Q214&lt;2,0,IF(Q214&lt;=5,1/3,IF(Q214&lt;10,2/3,1))),1))))))</f>
        <v/>
      </c>
      <c r="V214" s="16" t="n">
        <f aca="false">IF(OR(OR(E214="",P214="",N(O214)&lt;=0),N(M214)&lt;=0),0,IF(J214="عمل مرن",0,N(M214)*O214/30))</f>
        <v>0</v>
      </c>
      <c r="W214" s="13" t="str">
        <f aca="false">IF(Q214="","",IF(F214="",N(S214),N(U214))+V214)</f>
        <v/>
      </c>
      <c r="X214" s="0" t="str">
        <f aca="false">IF(OR(E214="",P214="",N(O214)&lt;=0),"",P214+1-N(L214))</f>
        <v/>
      </c>
      <c r="Y214" s="0" t="str">
        <f aca="false">IF(OR(E214="",P214="",N(O214)&lt;=0),"",IFERROR(MATCH(E214,UQ_START,1),""))</f>
        <v/>
      </c>
      <c r="Z214" s="0" t="str">
        <f aca="false">IF(Y214="","",E214-INDEX(UQ_START,Y214)+1)</f>
        <v/>
      </c>
      <c r="AA214" s="0" t="str">
        <f aca="false">IF(AND(X214&lt;&gt;"",X214&gt;E214,OR(CAL="ميلادي",Y214&lt;&gt;"")),INT((X214-E214)/IF(CAL="هجري",355,366)),"")</f>
        <v/>
      </c>
      <c r="AB214" s="0" t="str">
        <f aca="false">IF(AA214="","",IFERROR(AA214+IF(IF(CAL="هجري",(INDEX(UQ_START,Y214+12*(AA214+1))+MIN(Z214,INDEX(UQ_LEN,Y214+12*(AA214+1)))-1),DATE(YEAR(E214)+(AA214+1),MONTH(E214),MIN(DAY(E214),DAY(EOMONTH(DATE(YEAR(E214)+(AA214+1),MONTH(E214),1),0)))))&lt;=X214,1,0),""))</f>
        <v/>
      </c>
      <c r="AC214" s="0" t="str">
        <f aca="false">IF(AB214="","",IFERROR(IF(CAL="هجري",(INDEX(UQ_START,Y214+12*(AB214))+MIN(Z214,INDEX(UQ_LEN,Y214+12*(AB214)))-1),DATE(YEAR(E214)+(AB214),MONTH(E214),MIN(DAY(E214),DAY(EOMONTH(DATE(YEAR(E214)+(AB214),MONTH(E214),1),0))))),""))</f>
        <v/>
      </c>
      <c r="AD214" s="0" t="str">
        <f aca="false">IF(AB214="","",IFERROR(IF(CAL="هجري",(INDEX(UQ_START,Y214+12*(AB214+1))+MIN(Z214,INDEX(UQ_LEN,Y214+12*(AB214+1)))-1),DATE(YEAR(E214)+(AB214+1),MONTH(E214),MIN(DAY(E214),DAY(EOMONTH(DATE(YEAR(E214)+(AB214+1),MONTH(E214),1),0))))),""))</f>
        <v/>
      </c>
      <c r="AE214" s="0" t="str">
        <f aca="false">IF(F214="","full",IFERROR(VLOOKUP(K214,L_ENDTAB,2,0),"full"))</f>
        <v>full</v>
      </c>
    </row>
    <row r="215" customFormat="false" ht="15" hidden="false" customHeight="false" outlineLevel="0" collapsed="false">
      <c r="A215" s="19" t="str">
        <f aca="false">IF(B215="","",ROW()-7)</f>
        <v/>
      </c>
      <c r="B215" s="6"/>
      <c r="C215" s="6"/>
      <c r="D215" s="6"/>
      <c r="E215" s="7"/>
      <c r="F215" s="7"/>
      <c r="G215" s="20"/>
      <c r="H215" s="20"/>
      <c r="I215" s="20"/>
      <c r="J215" s="6"/>
      <c r="K215" s="6"/>
      <c r="L215" s="21"/>
      <c r="M215" s="21"/>
      <c r="N215" s="15" t="str">
        <f aca="false">IF(B215="","",IF(F215="","على رأس العمل","انتهت خدمته"))</f>
        <v/>
      </c>
      <c r="O215" s="26" t="str">
        <f aca="false">IF(B215="","",N(G215)+N(H215)+N(I215))</f>
        <v/>
      </c>
      <c r="P215" s="27" t="str">
        <f aca="false">IF(B215="","",IF(F215="",AS_OF,F215))</f>
        <v/>
      </c>
      <c r="Q215" s="28" t="str">
        <f aca="false">IF(OR(AC215="",AD215=""),"",AB215+(X215-AC215)/(AD215-AC215))</f>
        <v/>
      </c>
      <c r="R215" s="26" t="str">
        <f aca="false">IF(Q215="","",O215/2*MIN(Q215,5)+O215*MAX(Q215-5,0))</f>
        <v/>
      </c>
      <c r="S215" s="26" t="str">
        <f aca="false">IF(Q215="","",IF(J215="لبعض الوقت","خارج النطاق",IF(J215="عمل مرن",0,R215)))</f>
        <v/>
      </c>
      <c r="T215" s="26" t="str">
        <f aca="false">IF(Q215="","",IF(J215="لبعض الوقت","خارج النطاق",IF(J215="عمل مرن",0,R215*IF(Q215&lt;2,0,IF(Q215&lt;=5,1/3,IF(Q215&lt;10,2/3,1))))))</f>
        <v/>
      </c>
      <c r="U215" s="26" t="str">
        <f aca="false">IF(F215="","",IF(Q215="","",IF(J215="لبعض الوقت","خارج النطاق",IF(J215="عمل مرن",0,R215*IF(AE215="none",0,IF(AE215="resign",IF(Q215&lt;2,0,IF(Q215&lt;=5,1/3,IF(Q215&lt;10,2/3,1))),1))))))</f>
        <v/>
      </c>
      <c r="V215" s="26" t="n">
        <f aca="false">IF(OR(OR(E215="",P215="",N(O215)&lt;=0),N(M215)&lt;=0),0,IF(J215="عمل مرن",0,N(M215)*O215/30))</f>
        <v>0</v>
      </c>
      <c r="W215" s="29" t="str">
        <f aca="false">IF(Q215="","",IF(F215="",N(S215),N(U215))+V215)</f>
        <v/>
      </c>
      <c r="X215" s="0" t="str">
        <f aca="false">IF(OR(E215="",P215="",N(O215)&lt;=0),"",P215+1-N(L215))</f>
        <v/>
      </c>
      <c r="Y215" s="0" t="str">
        <f aca="false">IF(OR(E215="",P215="",N(O215)&lt;=0),"",IFERROR(MATCH(E215,UQ_START,1),""))</f>
        <v/>
      </c>
      <c r="Z215" s="0" t="str">
        <f aca="false">IF(Y215="","",E215-INDEX(UQ_START,Y215)+1)</f>
        <v/>
      </c>
      <c r="AA215" s="0" t="str">
        <f aca="false">IF(AND(X215&lt;&gt;"",X215&gt;E215,OR(CAL="ميلادي",Y215&lt;&gt;"")),INT((X215-E215)/IF(CAL="هجري",355,366)),"")</f>
        <v/>
      </c>
      <c r="AB215" s="0" t="str">
        <f aca="false">IF(AA215="","",IFERROR(AA215+IF(IF(CAL="هجري",(INDEX(UQ_START,Y215+12*(AA215+1))+MIN(Z215,INDEX(UQ_LEN,Y215+12*(AA215+1)))-1),DATE(YEAR(E215)+(AA215+1),MONTH(E215),MIN(DAY(E215),DAY(EOMONTH(DATE(YEAR(E215)+(AA215+1),MONTH(E215),1),0)))))&lt;=X215,1,0),""))</f>
        <v/>
      </c>
      <c r="AC215" s="0" t="str">
        <f aca="false">IF(AB215="","",IFERROR(IF(CAL="هجري",(INDEX(UQ_START,Y215+12*(AB215))+MIN(Z215,INDEX(UQ_LEN,Y215+12*(AB215)))-1),DATE(YEAR(E215)+(AB215),MONTH(E215),MIN(DAY(E215),DAY(EOMONTH(DATE(YEAR(E215)+(AB215),MONTH(E215),1),0))))),""))</f>
        <v/>
      </c>
      <c r="AD215" s="0" t="str">
        <f aca="false">IF(AB215="","",IFERROR(IF(CAL="هجري",(INDEX(UQ_START,Y215+12*(AB215+1))+MIN(Z215,INDEX(UQ_LEN,Y215+12*(AB215+1)))-1),DATE(YEAR(E215)+(AB215+1),MONTH(E215),MIN(DAY(E215),DAY(EOMONTH(DATE(YEAR(E215)+(AB215+1),MONTH(E215),1),0))))),""))</f>
        <v/>
      </c>
      <c r="AE215" s="0" t="str">
        <f aca="false">IF(F215="","full",IFERROR(VLOOKUP(K215,L_ENDTAB,2,0),"full"))</f>
        <v>full</v>
      </c>
    </row>
    <row r="216" customFormat="false" ht="15" hidden="false" customHeight="false" outlineLevel="0" collapsed="false">
      <c r="A216" s="19" t="str">
        <f aca="false">IF(B216="","",ROW()-7)</f>
        <v/>
      </c>
      <c r="B216" s="6"/>
      <c r="C216" s="6"/>
      <c r="D216" s="6"/>
      <c r="E216" s="7"/>
      <c r="F216" s="7"/>
      <c r="G216" s="20"/>
      <c r="H216" s="20"/>
      <c r="I216" s="20"/>
      <c r="J216" s="6"/>
      <c r="K216" s="6"/>
      <c r="L216" s="21"/>
      <c r="M216" s="21"/>
      <c r="N216" s="15" t="str">
        <f aca="false">IF(B216="","",IF(F216="","على رأس العمل","انتهت خدمته"))</f>
        <v/>
      </c>
      <c r="O216" s="16" t="str">
        <f aca="false">IF(B216="","",N(G216)+N(H216)+N(I216))</f>
        <v/>
      </c>
      <c r="P216" s="22" t="str">
        <f aca="false">IF(B216="","",IF(F216="",AS_OF,F216))</f>
        <v/>
      </c>
      <c r="Q216" s="23" t="str">
        <f aca="false">IF(OR(AC216="",AD216=""),"",AB216+(X216-AC216)/(AD216-AC216))</f>
        <v/>
      </c>
      <c r="R216" s="16" t="str">
        <f aca="false">IF(Q216="","",O216/2*MIN(Q216,5)+O216*MAX(Q216-5,0))</f>
        <v/>
      </c>
      <c r="S216" s="16" t="str">
        <f aca="false">IF(Q216="","",IF(J216="لبعض الوقت","خارج النطاق",IF(J216="عمل مرن",0,R216)))</f>
        <v/>
      </c>
      <c r="T216" s="16" t="str">
        <f aca="false">IF(Q216="","",IF(J216="لبعض الوقت","خارج النطاق",IF(J216="عمل مرن",0,R216*IF(Q216&lt;2,0,IF(Q216&lt;=5,1/3,IF(Q216&lt;10,2/3,1))))))</f>
        <v/>
      </c>
      <c r="U216" s="16" t="str">
        <f aca="false">IF(F216="","",IF(Q216="","",IF(J216="لبعض الوقت","خارج النطاق",IF(J216="عمل مرن",0,R216*IF(AE216="none",0,IF(AE216="resign",IF(Q216&lt;2,0,IF(Q216&lt;=5,1/3,IF(Q216&lt;10,2/3,1))),1))))))</f>
        <v/>
      </c>
      <c r="V216" s="16" t="n">
        <f aca="false">IF(OR(OR(E216="",P216="",N(O216)&lt;=0),N(M216)&lt;=0),0,IF(J216="عمل مرن",0,N(M216)*O216/30))</f>
        <v>0</v>
      </c>
      <c r="W216" s="13" t="str">
        <f aca="false">IF(Q216="","",IF(F216="",N(S216),N(U216))+V216)</f>
        <v/>
      </c>
      <c r="X216" s="0" t="str">
        <f aca="false">IF(OR(E216="",P216="",N(O216)&lt;=0),"",P216+1-N(L216))</f>
        <v/>
      </c>
      <c r="Y216" s="0" t="str">
        <f aca="false">IF(OR(E216="",P216="",N(O216)&lt;=0),"",IFERROR(MATCH(E216,UQ_START,1),""))</f>
        <v/>
      </c>
      <c r="Z216" s="0" t="str">
        <f aca="false">IF(Y216="","",E216-INDEX(UQ_START,Y216)+1)</f>
        <v/>
      </c>
      <c r="AA216" s="0" t="str">
        <f aca="false">IF(AND(X216&lt;&gt;"",X216&gt;E216,OR(CAL="ميلادي",Y216&lt;&gt;"")),INT((X216-E216)/IF(CAL="هجري",355,366)),"")</f>
        <v/>
      </c>
      <c r="AB216" s="0" t="str">
        <f aca="false">IF(AA216="","",IFERROR(AA216+IF(IF(CAL="هجري",(INDEX(UQ_START,Y216+12*(AA216+1))+MIN(Z216,INDEX(UQ_LEN,Y216+12*(AA216+1)))-1),DATE(YEAR(E216)+(AA216+1),MONTH(E216),MIN(DAY(E216),DAY(EOMONTH(DATE(YEAR(E216)+(AA216+1),MONTH(E216),1),0)))))&lt;=X216,1,0),""))</f>
        <v/>
      </c>
      <c r="AC216" s="0" t="str">
        <f aca="false">IF(AB216="","",IFERROR(IF(CAL="هجري",(INDEX(UQ_START,Y216+12*(AB216))+MIN(Z216,INDEX(UQ_LEN,Y216+12*(AB216)))-1),DATE(YEAR(E216)+(AB216),MONTH(E216),MIN(DAY(E216),DAY(EOMONTH(DATE(YEAR(E216)+(AB216),MONTH(E216),1),0))))),""))</f>
        <v/>
      </c>
      <c r="AD216" s="0" t="str">
        <f aca="false">IF(AB216="","",IFERROR(IF(CAL="هجري",(INDEX(UQ_START,Y216+12*(AB216+1))+MIN(Z216,INDEX(UQ_LEN,Y216+12*(AB216+1)))-1),DATE(YEAR(E216)+(AB216+1),MONTH(E216),MIN(DAY(E216),DAY(EOMONTH(DATE(YEAR(E216)+(AB216+1),MONTH(E216),1),0))))),""))</f>
        <v/>
      </c>
      <c r="AE216" s="0" t="str">
        <f aca="false">IF(F216="","full",IFERROR(VLOOKUP(K216,L_ENDTAB,2,0),"full"))</f>
        <v>full</v>
      </c>
    </row>
    <row r="217" customFormat="false" ht="15" hidden="false" customHeight="false" outlineLevel="0" collapsed="false">
      <c r="A217" s="19" t="str">
        <f aca="false">IF(B217="","",ROW()-7)</f>
        <v/>
      </c>
      <c r="B217" s="6"/>
      <c r="C217" s="6"/>
      <c r="D217" s="6"/>
      <c r="E217" s="7"/>
      <c r="F217" s="7"/>
      <c r="G217" s="20"/>
      <c r="H217" s="20"/>
      <c r="I217" s="20"/>
      <c r="J217" s="6"/>
      <c r="K217" s="6"/>
      <c r="L217" s="21"/>
      <c r="M217" s="21"/>
      <c r="N217" s="15" t="str">
        <f aca="false">IF(B217="","",IF(F217="","على رأس العمل","انتهت خدمته"))</f>
        <v/>
      </c>
      <c r="O217" s="26" t="str">
        <f aca="false">IF(B217="","",N(G217)+N(H217)+N(I217))</f>
        <v/>
      </c>
      <c r="P217" s="27" t="str">
        <f aca="false">IF(B217="","",IF(F217="",AS_OF,F217))</f>
        <v/>
      </c>
      <c r="Q217" s="28" t="str">
        <f aca="false">IF(OR(AC217="",AD217=""),"",AB217+(X217-AC217)/(AD217-AC217))</f>
        <v/>
      </c>
      <c r="R217" s="26" t="str">
        <f aca="false">IF(Q217="","",O217/2*MIN(Q217,5)+O217*MAX(Q217-5,0))</f>
        <v/>
      </c>
      <c r="S217" s="26" t="str">
        <f aca="false">IF(Q217="","",IF(J217="لبعض الوقت","خارج النطاق",IF(J217="عمل مرن",0,R217)))</f>
        <v/>
      </c>
      <c r="T217" s="26" t="str">
        <f aca="false">IF(Q217="","",IF(J217="لبعض الوقت","خارج النطاق",IF(J217="عمل مرن",0,R217*IF(Q217&lt;2,0,IF(Q217&lt;=5,1/3,IF(Q217&lt;10,2/3,1))))))</f>
        <v/>
      </c>
      <c r="U217" s="26" t="str">
        <f aca="false">IF(F217="","",IF(Q217="","",IF(J217="لبعض الوقت","خارج النطاق",IF(J217="عمل مرن",0,R217*IF(AE217="none",0,IF(AE217="resign",IF(Q217&lt;2,0,IF(Q217&lt;=5,1/3,IF(Q217&lt;10,2/3,1))),1))))))</f>
        <v/>
      </c>
      <c r="V217" s="26" t="n">
        <f aca="false">IF(OR(OR(E217="",P217="",N(O217)&lt;=0),N(M217)&lt;=0),0,IF(J217="عمل مرن",0,N(M217)*O217/30))</f>
        <v>0</v>
      </c>
      <c r="W217" s="29" t="str">
        <f aca="false">IF(Q217="","",IF(F217="",N(S217),N(U217))+V217)</f>
        <v/>
      </c>
      <c r="X217" s="0" t="str">
        <f aca="false">IF(OR(E217="",P217="",N(O217)&lt;=0),"",P217+1-N(L217))</f>
        <v/>
      </c>
      <c r="Y217" s="0" t="str">
        <f aca="false">IF(OR(E217="",P217="",N(O217)&lt;=0),"",IFERROR(MATCH(E217,UQ_START,1),""))</f>
        <v/>
      </c>
      <c r="Z217" s="0" t="str">
        <f aca="false">IF(Y217="","",E217-INDEX(UQ_START,Y217)+1)</f>
        <v/>
      </c>
      <c r="AA217" s="0" t="str">
        <f aca="false">IF(AND(X217&lt;&gt;"",X217&gt;E217,OR(CAL="ميلادي",Y217&lt;&gt;"")),INT((X217-E217)/IF(CAL="هجري",355,366)),"")</f>
        <v/>
      </c>
      <c r="AB217" s="0" t="str">
        <f aca="false">IF(AA217="","",IFERROR(AA217+IF(IF(CAL="هجري",(INDEX(UQ_START,Y217+12*(AA217+1))+MIN(Z217,INDEX(UQ_LEN,Y217+12*(AA217+1)))-1),DATE(YEAR(E217)+(AA217+1),MONTH(E217),MIN(DAY(E217),DAY(EOMONTH(DATE(YEAR(E217)+(AA217+1),MONTH(E217),1),0)))))&lt;=X217,1,0),""))</f>
        <v/>
      </c>
      <c r="AC217" s="0" t="str">
        <f aca="false">IF(AB217="","",IFERROR(IF(CAL="هجري",(INDEX(UQ_START,Y217+12*(AB217))+MIN(Z217,INDEX(UQ_LEN,Y217+12*(AB217)))-1),DATE(YEAR(E217)+(AB217),MONTH(E217),MIN(DAY(E217),DAY(EOMONTH(DATE(YEAR(E217)+(AB217),MONTH(E217),1),0))))),""))</f>
        <v/>
      </c>
      <c r="AD217" s="0" t="str">
        <f aca="false">IF(AB217="","",IFERROR(IF(CAL="هجري",(INDEX(UQ_START,Y217+12*(AB217+1))+MIN(Z217,INDEX(UQ_LEN,Y217+12*(AB217+1)))-1),DATE(YEAR(E217)+(AB217+1),MONTH(E217),MIN(DAY(E217),DAY(EOMONTH(DATE(YEAR(E217)+(AB217+1),MONTH(E217),1),0))))),""))</f>
        <v/>
      </c>
      <c r="AE217" s="0" t="str">
        <f aca="false">IF(F217="","full",IFERROR(VLOOKUP(K217,L_ENDTAB,2,0),"full"))</f>
        <v>full</v>
      </c>
    </row>
    <row r="218" customFormat="false" ht="15" hidden="false" customHeight="false" outlineLevel="0" collapsed="false">
      <c r="A218" s="19" t="str">
        <f aca="false">IF(B218="","",ROW()-7)</f>
        <v/>
      </c>
      <c r="B218" s="6"/>
      <c r="C218" s="6"/>
      <c r="D218" s="6"/>
      <c r="E218" s="7"/>
      <c r="F218" s="7"/>
      <c r="G218" s="20"/>
      <c r="H218" s="20"/>
      <c r="I218" s="20"/>
      <c r="J218" s="6"/>
      <c r="K218" s="6"/>
      <c r="L218" s="21"/>
      <c r="M218" s="21"/>
      <c r="N218" s="15" t="str">
        <f aca="false">IF(B218="","",IF(F218="","على رأس العمل","انتهت خدمته"))</f>
        <v/>
      </c>
      <c r="O218" s="16" t="str">
        <f aca="false">IF(B218="","",N(G218)+N(H218)+N(I218))</f>
        <v/>
      </c>
      <c r="P218" s="22" t="str">
        <f aca="false">IF(B218="","",IF(F218="",AS_OF,F218))</f>
        <v/>
      </c>
      <c r="Q218" s="23" t="str">
        <f aca="false">IF(OR(AC218="",AD218=""),"",AB218+(X218-AC218)/(AD218-AC218))</f>
        <v/>
      </c>
      <c r="R218" s="16" t="str">
        <f aca="false">IF(Q218="","",O218/2*MIN(Q218,5)+O218*MAX(Q218-5,0))</f>
        <v/>
      </c>
      <c r="S218" s="16" t="str">
        <f aca="false">IF(Q218="","",IF(J218="لبعض الوقت","خارج النطاق",IF(J218="عمل مرن",0,R218)))</f>
        <v/>
      </c>
      <c r="T218" s="16" t="str">
        <f aca="false">IF(Q218="","",IF(J218="لبعض الوقت","خارج النطاق",IF(J218="عمل مرن",0,R218*IF(Q218&lt;2,0,IF(Q218&lt;=5,1/3,IF(Q218&lt;10,2/3,1))))))</f>
        <v/>
      </c>
      <c r="U218" s="16" t="str">
        <f aca="false">IF(F218="","",IF(Q218="","",IF(J218="لبعض الوقت","خارج النطاق",IF(J218="عمل مرن",0,R218*IF(AE218="none",0,IF(AE218="resign",IF(Q218&lt;2,0,IF(Q218&lt;=5,1/3,IF(Q218&lt;10,2/3,1))),1))))))</f>
        <v/>
      </c>
      <c r="V218" s="16" t="n">
        <f aca="false">IF(OR(OR(E218="",P218="",N(O218)&lt;=0),N(M218)&lt;=0),0,IF(J218="عمل مرن",0,N(M218)*O218/30))</f>
        <v>0</v>
      </c>
      <c r="W218" s="13" t="str">
        <f aca="false">IF(Q218="","",IF(F218="",N(S218),N(U218))+V218)</f>
        <v/>
      </c>
      <c r="X218" s="0" t="str">
        <f aca="false">IF(OR(E218="",P218="",N(O218)&lt;=0),"",P218+1-N(L218))</f>
        <v/>
      </c>
      <c r="Y218" s="0" t="str">
        <f aca="false">IF(OR(E218="",P218="",N(O218)&lt;=0),"",IFERROR(MATCH(E218,UQ_START,1),""))</f>
        <v/>
      </c>
      <c r="Z218" s="0" t="str">
        <f aca="false">IF(Y218="","",E218-INDEX(UQ_START,Y218)+1)</f>
        <v/>
      </c>
      <c r="AA218" s="0" t="str">
        <f aca="false">IF(AND(X218&lt;&gt;"",X218&gt;E218,OR(CAL="ميلادي",Y218&lt;&gt;"")),INT((X218-E218)/IF(CAL="هجري",355,366)),"")</f>
        <v/>
      </c>
      <c r="AB218" s="0" t="str">
        <f aca="false">IF(AA218="","",IFERROR(AA218+IF(IF(CAL="هجري",(INDEX(UQ_START,Y218+12*(AA218+1))+MIN(Z218,INDEX(UQ_LEN,Y218+12*(AA218+1)))-1),DATE(YEAR(E218)+(AA218+1),MONTH(E218),MIN(DAY(E218),DAY(EOMONTH(DATE(YEAR(E218)+(AA218+1),MONTH(E218),1),0)))))&lt;=X218,1,0),""))</f>
        <v/>
      </c>
      <c r="AC218" s="0" t="str">
        <f aca="false">IF(AB218="","",IFERROR(IF(CAL="هجري",(INDEX(UQ_START,Y218+12*(AB218))+MIN(Z218,INDEX(UQ_LEN,Y218+12*(AB218)))-1),DATE(YEAR(E218)+(AB218),MONTH(E218),MIN(DAY(E218),DAY(EOMONTH(DATE(YEAR(E218)+(AB218),MONTH(E218),1),0))))),""))</f>
        <v/>
      </c>
      <c r="AD218" s="0" t="str">
        <f aca="false">IF(AB218="","",IFERROR(IF(CAL="هجري",(INDEX(UQ_START,Y218+12*(AB218+1))+MIN(Z218,INDEX(UQ_LEN,Y218+12*(AB218+1)))-1),DATE(YEAR(E218)+(AB218+1),MONTH(E218),MIN(DAY(E218),DAY(EOMONTH(DATE(YEAR(E218)+(AB218+1),MONTH(E218),1),0))))),""))</f>
        <v/>
      </c>
      <c r="AE218" s="0" t="str">
        <f aca="false">IF(F218="","full",IFERROR(VLOOKUP(K218,L_ENDTAB,2,0),"full"))</f>
        <v>full</v>
      </c>
    </row>
    <row r="219" customFormat="false" ht="15" hidden="false" customHeight="false" outlineLevel="0" collapsed="false">
      <c r="A219" s="19" t="str">
        <f aca="false">IF(B219="","",ROW()-7)</f>
        <v/>
      </c>
      <c r="B219" s="6"/>
      <c r="C219" s="6"/>
      <c r="D219" s="6"/>
      <c r="E219" s="7"/>
      <c r="F219" s="7"/>
      <c r="G219" s="20"/>
      <c r="H219" s="20"/>
      <c r="I219" s="20"/>
      <c r="J219" s="6"/>
      <c r="K219" s="6"/>
      <c r="L219" s="21"/>
      <c r="M219" s="21"/>
      <c r="N219" s="15" t="str">
        <f aca="false">IF(B219="","",IF(F219="","على رأس العمل","انتهت خدمته"))</f>
        <v/>
      </c>
      <c r="O219" s="26" t="str">
        <f aca="false">IF(B219="","",N(G219)+N(H219)+N(I219))</f>
        <v/>
      </c>
      <c r="P219" s="27" t="str">
        <f aca="false">IF(B219="","",IF(F219="",AS_OF,F219))</f>
        <v/>
      </c>
      <c r="Q219" s="28" t="str">
        <f aca="false">IF(OR(AC219="",AD219=""),"",AB219+(X219-AC219)/(AD219-AC219))</f>
        <v/>
      </c>
      <c r="R219" s="26" t="str">
        <f aca="false">IF(Q219="","",O219/2*MIN(Q219,5)+O219*MAX(Q219-5,0))</f>
        <v/>
      </c>
      <c r="S219" s="26" t="str">
        <f aca="false">IF(Q219="","",IF(J219="لبعض الوقت","خارج النطاق",IF(J219="عمل مرن",0,R219)))</f>
        <v/>
      </c>
      <c r="T219" s="26" t="str">
        <f aca="false">IF(Q219="","",IF(J219="لبعض الوقت","خارج النطاق",IF(J219="عمل مرن",0,R219*IF(Q219&lt;2,0,IF(Q219&lt;=5,1/3,IF(Q219&lt;10,2/3,1))))))</f>
        <v/>
      </c>
      <c r="U219" s="26" t="str">
        <f aca="false">IF(F219="","",IF(Q219="","",IF(J219="لبعض الوقت","خارج النطاق",IF(J219="عمل مرن",0,R219*IF(AE219="none",0,IF(AE219="resign",IF(Q219&lt;2,0,IF(Q219&lt;=5,1/3,IF(Q219&lt;10,2/3,1))),1))))))</f>
        <v/>
      </c>
      <c r="V219" s="26" t="n">
        <f aca="false">IF(OR(OR(E219="",P219="",N(O219)&lt;=0),N(M219)&lt;=0),0,IF(J219="عمل مرن",0,N(M219)*O219/30))</f>
        <v>0</v>
      </c>
      <c r="W219" s="29" t="str">
        <f aca="false">IF(Q219="","",IF(F219="",N(S219),N(U219))+V219)</f>
        <v/>
      </c>
      <c r="X219" s="0" t="str">
        <f aca="false">IF(OR(E219="",P219="",N(O219)&lt;=0),"",P219+1-N(L219))</f>
        <v/>
      </c>
      <c r="Y219" s="0" t="str">
        <f aca="false">IF(OR(E219="",P219="",N(O219)&lt;=0),"",IFERROR(MATCH(E219,UQ_START,1),""))</f>
        <v/>
      </c>
      <c r="Z219" s="0" t="str">
        <f aca="false">IF(Y219="","",E219-INDEX(UQ_START,Y219)+1)</f>
        <v/>
      </c>
      <c r="AA219" s="0" t="str">
        <f aca="false">IF(AND(X219&lt;&gt;"",X219&gt;E219,OR(CAL="ميلادي",Y219&lt;&gt;"")),INT((X219-E219)/IF(CAL="هجري",355,366)),"")</f>
        <v/>
      </c>
      <c r="AB219" s="0" t="str">
        <f aca="false">IF(AA219="","",IFERROR(AA219+IF(IF(CAL="هجري",(INDEX(UQ_START,Y219+12*(AA219+1))+MIN(Z219,INDEX(UQ_LEN,Y219+12*(AA219+1)))-1),DATE(YEAR(E219)+(AA219+1),MONTH(E219),MIN(DAY(E219),DAY(EOMONTH(DATE(YEAR(E219)+(AA219+1),MONTH(E219),1),0)))))&lt;=X219,1,0),""))</f>
        <v/>
      </c>
      <c r="AC219" s="0" t="str">
        <f aca="false">IF(AB219="","",IFERROR(IF(CAL="هجري",(INDEX(UQ_START,Y219+12*(AB219))+MIN(Z219,INDEX(UQ_LEN,Y219+12*(AB219)))-1),DATE(YEAR(E219)+(AB219),MONTH(E219),MIN(DAY(E219),DAY(EOMONTH(DATE(YEAR(E219)+(AB219),MONTH(E219),1),0))))),""))</f>
        <v/>
      </c>
      <c r="AD219" s="0" t="str">
        <f aca="false">IF(AB219="","",IFERROR(IF(CAL="هجري",(INDEX(UQ_START,Y219+12*(AB219+1))+MIN(Z219,INDEX(UQ_LEN,Y219+12*(AB219+1)))-1),DATE(YEAR(E219)+(AB219+1),MONTH(E219),MIN(DAY(E219),DAY(EOMONTH(DATE(YEAR(E219)+(AB219+1),MONTH(E219),1),0))))),""))</f>
        <v/>
      </c>
      <c r="AE219" s="0" t="str">
        <f aca="false">IF(F219="","full",IFERROR(VLOOKUP(K219,L_ENDTAB,2,0),"full"))</f>
        <v>full</v>
      </c>
    </row>
    <row r="220" customFormat="false" ht="15" hidden="false" customHeight="false" outlineLevel="0" collapsed="false">
      <c r="A220" s="19" t="str">
        <f aca="false">IF(B220="","",ROW()-7)</f>
        <v/>
      </c>
      <c r="B220" s="6"/>
      <c r="C220" s="6"/>
      <c r="D220" s="6"/>
      <c r="E220" s="7"/>
      <c r="F220" s="7"/>
      <c r="G220" s="20"/>
      <c r="H220" s="20"/>
      <c r="I220" s="20"/>
      <c r="J220" s="6"/>
      <c r="K220" s="6"/>
      <c r="L220" s="21"/>
      <c r="M220" s="21"/>
      <c r="N220" s="15" t="str">
        <f aca="false">IF(B220="","",IF(F220="","على رأس العمل","انتهت خدمته"))</f>
        <v/>
      </c>
      <c r="O220" s="16" t="str">
        <f aca="false">IF(B220="","",N(G220)+N(H220)+N(I220))</f>
        <v/>
      </c>
      <c r="P220" s="22" t="str">
        <f aca="false">IF(B220="","",IF(F220="",AS_OF,F220))</f>
        <v/>
      </c>
      <c r="Q220" s="23" t="str">
        <f aca="false">IF(OR(AC220="",AD220=""),"",AB220+(X220-AC220)/(AD220-AC220))</f>
        <v/>
      </c>
      <c r="R220" s="16" t="str">
        <f aca="false">IF(Q220="","",O220/2*MIN(Q220,5)+O220*MAX(Q220-5,0))</f>
        <v/>
      </c>
      <c r="S220" s="16" t="str">
        <f aca="false">IF(Q220="","",IF(J220="لبعض الوقت","خارج النطاق",IF(J220="عمل مرن",0,R220)))</f>
        <v/>
      </c>
      <c r="T220" s="16" t="str">
        <f aca="false">IF(Q220="","",IF(J220="لبعض الوقت","خارج النطاق",IF(J220="عمل مرن",0,R220*IF(Q220&lt;2,0,IF(Q220&lt;=5,1/3,IF(Q220&lt;10,2/3,1))))))</f>
        <v/>
      </c>
      <c r="U220" s="16" t="str">
        <f aca="false">IF(F220="","",IF(Q220="","",IF(J220="لبعض الوقت","خارج النطاق",IF(J220="عمل مرن",0,R220*IF(AE220="none",0,IF(AE220="resign",IF(Q220&lt;2,0,IF(Q220&lt;=5,1/3,IF(Q220&lt;10,2/3,1))),1))))))</f>
        <v/>
      </c>
      <c r="V220" s="16" t="n">
        <f aca="false">IF(OR(OR(E220="",P220="",N(O220)&lt;=0),N(M220)&lt;=0),0,IF(J220="عمل مرن",0,N(M220)*O220/30))</f>
        <v>0</v>
      </c>
      <c r="W220" s="13" t="str">
        <f aca="false">IF(Q220="","",IF(F220="",N(S220),N(U220))+V220)</f>
        <v/>
      </c>
      <c r="X220" s="0" t="str">
        <f aca="false">IF(OR(E220="",P220="",N(O220)&lt;=0),"",P220+1-N(L220))</f>
        <v/>
      </c>
      <c r="Y220" s="0" t="str">
        <f aca="false">IF(OR(E220="",P220="",N(O220)&lt;=0),"",IFERROR(MATCH(E220,UQ_START,1),""))</f>
        <v/>
      </c>
      <c r="Z220" s="0" t="str">
        <f aca="false">IF(Y220="","",E220-INDEX(UQ_START,Y220)+1)</f>
        <v/>
      </c>
      <c r="AA220" s="0" t="str">
        <f aca="false">IF(AND(X220&lt;&gt;"",X220&gt;E220,OR(CAL="ميلادي",Y220&lt;&gt;"")),INT((X220-E220)/IF(CAL="هجري",355,366)),"")</f>
        <v/>
      </c>
      <c r="AB220" s="0" t="str">
        <f aca="false">IF(AA220="","",IFERROR(AA220+IF(IF(CAL="هجري",(INDEX(UQ_START,Y220+12*(AA220+1))+MIN(Z220,INDEX(UQ_LEN,Y220+12*(AA220+1)))-1),DATE(YEAR(E220)+(AA220+1),MONTH(E220),MIN(DAY(E220),DAY(EOMONTH(DATE(YEAR(E220)+(AA220+1),MONTH(E220),1),0)))))&lt;=X220,1,0),""))</f>
        <v/>
      </c>
      <c r="AC220" s="0" t="str">
        <f aca="false">IF(AB220="","",IFERROR(IF(CAL="هجري",(INDEX(UQ_START,Y220+12*(AB220))+MIN(Z220,INDEX(UQ_LEN,Y220+12*(AB220)))-1),DATE(YEAR(E220)+(AB220),MONTH(E220),MIN(DAY(E220),DAY(EOMONTH(DATE(YEAR(E220)+(AB220),MONTH(E220),1),0))))),""))</f>
        <v/>
      </c>
      <c r="AD220" s="0" t="str">
        <f aca="false">IF(AB220="","",IFERROR(IF(CAL="هجري",(INDEX(UQ_START,Y220+12*(AB220+1))+MIN(Z220,INDEX(UQ_LEN,Y220+12*(AB220+1)))-1),DATE(YEAR(E220)+(AB220+1),MONTH(E220),MIN(DAY(E220),DAY(EOMONTH(DATE(YEAR(E220)+(AB220+1),MONTH(E220),1),0))))),""))</f>
        <v/>
      </c>
      <c r="AE220" s="0" t="str">
        <f aca="false">IF(F220="","full",IFERROR(VLOOKUP(K220,L_ENDTAB,2,0),"full"))</f>
        <v>full</v>
      </c>
    </row>
    <row r="221" customFormat="false" ht="15" hidden="false" customHeight="false" outlineLevel="0" collapsed="false">
      <c r="A221" s="19" t="str">
        <f aca="false">IF(B221="","",ROW()-7)</f>
        <v/>
      </c>
      <c r="B221" s="6"/>
      <c r="C221" s="6"/>
      <c r="D221" s="6"/>
      <c r="E221" s="7"/>
      <c r="F221" s="7"/>
      <c r="G221" s="20"/>
      <c r="H221" s="20"/>
      <c r="I221" s="20"/>
      <c r="J221" s="6"/>
      <c r="K221" s="6"/>
      <c r="L221" s="21"/>
      <c r="M221" s="21"/>
      <c r="N221" s="15" t="str">
        <f aca="false">IF(B221="","",IF(F221="","على رأس العمل","انتهت خدمته"))</f>
        <v/>
      </c>
      <c r="O221" s="26" t="str">
        <f aca="false">IF(B221="","",N(G221)+N(H221)+N(I221))</f>
        <v/>
      </c>
      <c r="P221" s="27" t="str">
        <f aca="false">IF(B221="","",IF(F221="",AS_OF,F221))</f>
        <v/>
      </c>
      <c r="Q221" s="28" t="str">
        <f aca="false">IF(OR(AC221="",AD221=""),"",AB221+(X221-AC221)/(AD221-AC221))</f>
        <v/>
      </c>
      <c r="R221" s="26" t="str">
        <f aca="false">IF(Q221="","",O221/2*MIN(Q221,5)+O221*MAX(Q221-5,0))</f>
        <v/>
      </c>
      <c r="S221" s="26" t="str">
        <f aca="false">IF(Q221="","",IF(J221="لبعض الوقت","خارج النطاق",IF(J221="عمل مرن",0,R221)))</f>
        <v/>
      </c>
      <c r="T221" s="26" t="str">
        <f aca="false">IF(Q221="","",IF(J221="لبعض الوقت","خارج النطاق",IF(J221="عمل مرن",0,R221*IF(Q221&lt;2,0,IF(Q221&lt;=5,1/3,IF(Q221&lt;10,2/3,1))))))</f>
        <v/>
      </c>
      <c r="U221" s="26" t="str">
        <f aca="false">IF(F221="","",IF(Q221="","",IF(J221="لبعض الوقت","خارج النطاق",IF(J221="عمل مرن",0,R221*IF(AE221="none",0,IF(AE221="resign",IF(Q221&lt;2,0,IF(Q221&lt;=5,1/3,IF(Q221&lt;10,2/3,1))),1))))))</f>
        <v/>
      </c>
      <c r="V221" s="26" t="n">
        <f aca="false">IF(OR(OR(E221="",P221="",N(O221)&lt;=0),N(M221)&lt;=0),0,IF(J221="عمل مرن",0,N(M221)*O221/30))</f>
        <v>0</v>
      </c>
      <c r="W221" s="29" t="str">
        <f aca="false">IF(Q221="","",IF(F221="",N(S221),N(U221))+V221)</f>
        <v/>
      </c>
      <c r="X221" s="0" t="str">
        <f aca="false">IF(OR(E221="",P221="",N(O221)&lt;=0),"",P221+1-N(L221))</f>
        <v/>
      </c>
      <c r="Y221" s="0" t="str">
        <f aca="false">IF(OR(E221="",P221="",N(O221)&lt;=0),"",IFERROR(MATCH(E221,UQ_START,1),""))</f>
        <v/>
      </c>
      <c r="Z221" s="0" t="str">
        <f aca="false">IF(Y221="","",E221-INDEX(UQ_START,Y221)+1)</f>
        <v/>
      </c>
      <c r="AA221" s="0" t="str">
        <f aca="false">IF(AND(X221&lt;&gt;"",X221&gt;E221,OR(CAL="ميلادي",Y221&lt;&gt;"")),INT((X221-E221)/IF(CAL="هجري",355,366)),"")</f>
        <v/>
      </c>
      <c r="AB221" s="0" t="str">
        <f aca="false">IF(AA221="","",IFERROR(AA221+IF(IF(CAL="هجري",(INDEX(UQ_START,Y221+12*(AA221+1))+MIN(Z221,INDEX(UQ_LEN,Y221+12*(AA221+1)))-1),DATE(YEAR(E221)+(AA221+1),MONTH(E221),MIN(DAY(E221),DAY(EOMONTH(DATE(YEAR(E221)+(AA221+1),MONTH(E221),1),0)))))&lt;=X221,1,0),""))</f>
        <v/>
      </c>
      <c r="AC221" s="0" t="str">
        <f aca="false">IF(AB221="","",IFERROR(IF(CAL="هجري",(INDEX(UQ_START,Y221+12*(AB221))+MIN(Z221,INDEX(UQ_LEN,Y221+12*(AB221)))-1),DATE(YEAR(E221)+(AB221),MONTH(E221),MIN(DAY(E221),DAY(EOMONTH(DATE(YEAR(E221)+(AB221),MONTH(E221),1),0))))),""))</f>
        <v/>
      </c>
      <c r="AD221" s="0" t="str">
        <f aca="false">IF(AB221="","",IFERROR(IF(CAL="هجري",(INDEX(UQ_START,Y221+12*(AB221+1))+MIN(Z221,INDEX(UQ_LEN,Y221+12*(AB221+1)))-1),DATE(YEAR(E221)+(AB221+1),MONTH(E221),MIN(DAY(E221),DAY(EOMONTH(DATE(YEAR(E221)+(AB221+1),MONTH(E221),1),0))))),""))</f>
        <v/>
      </c>
      <c r="AE221" s="0" t="str">
        <f aca="false">IF(F221="","full",IFERROR(VLOOKUP(K221,L_ENDTAB,2,0),"full"))</f>
        <v>full</v>
      </c>
    </row>
    <row r="222" customFormat="false" ht="15" hidden="false" customHeight="false" outlineLevel="0" collapsed="false">
      <c r="A222" s="19" t="str">
        <f aca="false">IF(B222="","",ROW()-7)</f>
        <v/>
      </c>
      <c r="B222" s="6"/>
      <c r="C222" s="6"/>
      <c r="D222" s="6"/>
      <c r="E222" s="7"/>
      <c r="F222" s="7"/>
      <c r="G222" s="20"/>
      <c r="H222" s="20"/>
      <c r="I222" s="20"/>
      <c r="J222" s="6"/>
      <c r="K222" s="6"/>
      <c r="L222" s="21"/>
      <c r="M222" s="21"/>
      <c r="N222" s="15" t="str">
        <f aca="false">IF(B222="","",IF(F222="","على رأس العمل","انتهت خدمته"))</f>
        <v/>
      </c>
      <c r="O222" s="16" t="str">
        <f aca="false">IF(B222="","",N(G222)+N(H222)+N(I222))</f>
        <v/>
      </c>
      <c r="P222" s="22" t="str">
        <f aca="false">IF(B222="","",IF(F222="",AS_OF,F222))</f>
        <v/>
      </c>
      <c r="Q222" s="23" t="str">
        <f aca="false">IF(OR(AC222="",AD222=""),"",AB222+(X222-AC222)/(AD222-AC222))</f>
        <v/>
      </c>
      <c r="R222" s="16" t="str">
        <f aca="false">IF(Q222="","",O222/2*MIN(Q222,5)+O222*MAX(Q222-5,0))</f>
        <v/>
      </c>
      <c r="S222" s="16" t="str">
        <f aca="false">IF(Q222="","",IF(J222="لبعض الوقت","خارج النطاق",IF(J222="عمل مرن",0,R222)))</f>
        <v/>
      </c>
      <c r="T222" s="16" t="str">
        <f aca="false">IF(Q222="","",IF(J222="لبعض الوقت","خارج النطاق",IF(J222="عمل مرن",0,R222*IF(Q222&lt;2,0,IF(Q222&lt;=5,1/3,IF(Q222&lt;10,2/3,1))))))</f>
        <v/>
      </c>
      <c r="U222" s="16" t="str">
        <f aca="false">IF(F222="","",IF(Q222="","",IF(J222="لبعض الوقت","خارج النطاق",IF(J222="عمل مرن",0,R222*IF(AE222="none",0,IF(AE222="resign",IF(Q222&lt;2,0,IF(Q222&lt;=5,1/3,IF(Q222&lt;10,2/3,1))),1))))))</f>
        <v/>
      </c>
      <c r="V222" s="16" t="n">
        <f aca="false">IF(OR(OR(E222="",P222="",N(O222)&lt;=0),N(M222)&lt;=0),0,IF(J222="عمل مرن",0,N(M222)*O222/30))</f>
        <v>0</v>
      </c>
      <c r="W222" s="13" t="str">
        <f aca="false">IF(Q222="","",IF(F222="",N(S222),N(U222))+V222)</f>
        <v/>
      </c>
      <c r="X222" s="0" t="str">
        <f aca="false">IF(OR(E222="",P222="",N(O222)&lt;=0),"",P222+1-N(L222))</f>
        <v/>
      </c>
      <c r="Y222" s="0" t="str">
        <f aca="false">IF(OR(E222="",P222="",N(O222)&lt;=0),"",IFERROR(MATCH(E222,UQ_START,1),""))</f>
        <v/>
      </c>
      <c r="Z222" s="0" t="str">
        <f aca="false">IF(Y222="","",E222-INDEX(UQ_START,Y222)+1)</f>
        <v/>
      </c>
      <c r="AA222" s="0" t="str">
        <f aca="false">IF(AND(X222&lt;&gt;"",X222&gt;E222,OR(CAL="ميلادي",Y222&lt;&gt;"")),INT((X222-E222)/IF(CAL="هجري",355,366)),"")</f>
        <v/>
      </c>
      <c r="AB222" s="0" t="str">
        <f aca="false">IF(AA222="","",IFERROR(AA222+IF(IF(CAL="هجري",(INDEX(UQ_START,Y222+12*(AA222+1))+MIN(Z222,INDEX(UQ_LEN,Y222+12*(AA222+1)))-1),DATE(YEAR(E222)+(AA222+1),MONTH(E222),MIN(DAY(E222),DAY(EOMONTH(DATE(YEAR(E222)+(AA222+1),MONTH(E222),1),0)))))&lt;=X222,1,0),""))</f>
        <v/>
      </c>
      <c r="AC222" s="0" t="str">
        <f aca="false">IF(AB222="","",IFERROR(IF(CAL="هجري",(INDEX(UQ_START,Y222+12*(AB222))+MIN(Z222,INDEX(UQ_LEN,Y222+12*(AB222)))-1),DATE(YEAR(E222)+(AB222),MONTH(E222),MIN(DAY(E222),DAY(EOMONTH(DATE(YEAR(E222)+(AB222),MONTH(E222),1),0))))),""))</f>
        <v/>
      </c>
      <c r="AD222" s="0" t="str">
        <f aca="false">IF(AB222="","",IFERROR(IF(CAL="هجري",(INDEX(UQ_START,Y222+12*(AB222+1))+MIN(Z222,INDEX(UQ_LEN,Y222+12*(AB222+1)))-1),DATE(YEAR(E222)+(AB222+1),MONTH(E222),MIN(DAY(E222),DAY(EOMONTH(DATE(YEAR(E222)+(AB222+1),MONTH(E222),1),0))))),""))</f>
        <v/>
      </c>
      <c r="AE222" s="0" t="str">
        <f aca="false">IF(F222="","full",IFERROR(VLOOKUP(K222,L_ENDTAB,2,0),"full"))</f>
        <v>full</v>
      </c>
    </row>
    <row r="223" customFormat="false" ht="15" hidden="false" customHeight="false" outlineLevel="0" collapsed="false">
      <c r="A223" s="19" t="str">
        <f aca="false">IF(B223="","",ROW()-7)</f>
        <v/>
      </c>
      <c r="B223" s="6"/>
      <c r="C223" s="6"/>
      <c r="D223" s="6"/>
      <c r="E223" s="7"/>
      <c r="F223" s="7"/>
      <c r="G223" s="20"/>
      <c r="H223" s="20"/>
      <c r="I223" s="20"/>
      <c r="J223" s="6"/>
      <c r="K223" s="6"/>
      <c r="L223" s="21"/>
      <c r="M223" s="21"/>
      <c r="N223" s="15" t="str">
        <f aca="false">IF(B223="","",IF(F223="","على رأس العمل","انتهت خدمته"))</f>
        <v/>
      </c>
      <c r="O223" s="26" t="str">
        <f aca="false">IF(B223="","",N(G223)+N(H223)+N(I223))</f>
        <v/>
      </c>
      <c r="P223" s="27" t="str">
        <f aca="false">IF(B223="","",IF(F223="",AS_OF,F223))</f>
        <v/>
      </c>
      <c r="Q223" s="28" t="str">
        <f aca="false">IF(OR(AC223="",AD223=""),"",AB223+(X223-AC223)/(AD223-AC223))</f>
        <v/>
      </c>
      <c r="R223" s="26" t="str">
        <f aca="false">IF(Q223="","",O223/2*MIN(Q223,5)+O223*MAX(Q223-5,0))</f>
        <v/>
      </c>
      <c r="S223" s="26" t="str">
        <f aca="false">IF(Q223="","",IF(J223="لبعض الوقت","خارج النطاق",IF(J223="عمل مرن",0,R223)))</f>
        <v/>
      </c>
      <c r="T223" s="26" t="str">
        <f aca="false">IF(Q223="","",IF(J223="لبعض الوقت","خارج النطاق",IF(J223="عمل مرن",0,R223*IF(Q223&lt;2,0,IF(Q223&lt;=5,1/3,IF(Q223&lt;10,2/3,1))))))</f>
        <v/>
      </c>
      <c r="U223" s="26" t="str">
        <f aca="false">IF(F223="","",IF(Q223="","",IF(J223="لبعض الوقت","خارج النطاق",IF(J223="عمل مرن",0,R223*IF(AE223="none",0,IF(AE223="resign",IF(Q223&lt;2,0,IF(Q223&lt;=5,1/3,IF(Q223&lt;10,2/3,1))),1))))))</f>
        <v/>
      </c>
      <c r="V223" s="26" t="n">
        <f aca="false">IF(OR(OR(E223="",P223="",N(O223)&lt;=0),N(M223)&lt;=0),0,IF(J223="عمل مرن",0,N(M223)*O223/30))</f>
        <v>0</v>
      </c>
      <c r="W223" s="29" t="str">
        <f aca="false">IF(Q223="","",IF(F223="",N(S223),N(U223))+V223)</f>
        <v/>
      </c>
      <c r="X223" s="0" t="str">
        <f aca="false">IF(OR(E223="",P223="",N(O223)&lt;=0),"",P223+1-N(L223))</f>
        <v/>
      </c>
      <c r="Y223" s="0" t="str">
        <f aca="false">IF(OR(E223="",P223="",N(O223)&lt;=0),"",IFERROR(MATCH(E223,UQ_START,1),""))</f>
        <v/>
      </c>
      <c r="Z223" s="0" t="str">
        <f aca="false">IF(Y223="","",E223-INDEX(UQ_START,Y223)+1)</f>
        <v/>
      </c>
      <c r="AA223" s="0" t="str">
        <f aca="false">IF(AND(X223&lt;&gt;"",X223&gt;E223,OR(CAL="ميلادي",Y223&lt;&gt;"")),INT((X223-E223)/IF(CAL="هجري",355,366)),"")</f>
        <v/>
      </c>
      <c r="AB223" s="0" t="str">
        <f aca="false">IF(AA223="","",IFERROR(AA223+IF(IF(CAL="هجري",(INDEX(UQ_START,Y223+12*(AA223+1))+MIN(Z223,INDEX(UQ_LEN,Y223+12*(AA223+1)))-1),DATE(YEAR(E223)+(AA223+1),MONTH(E223),MIN(DAY(E223),DAY(EOMONTH(DATE(YEAR(E223)+(AA223+1),MONTH(E223),1),0)))))&lt;=X223,1,0),""))</f>
        <v/>
      </c>
      <c r="AC223" s="0" t="str">
        <f aca="false">IF(AB223="","",IFERROR(IF(CAL="هجري",(INDEX(UQ_START,Y223+12*(AB223))+MIN(Z223,INDEX(UQ_LEN,Y223+12*(AB223)))-1),DATE(YEAR(E223)+(AB223),MONTH(E223),MIN(DAY(E223),DAY(EOMONTH(DATE(YEAR(E223)+(AB223),MONTH(E223),1),0))))),""))</f>
        <v/>
      </c>
      <c r="AD223" s="0" t="str">
        <f aca="false">IF(AB223="","",IFERROR(IF(CAL="هجري",(INDEX(UQ_START,Y223+12*(AB223+1))+MIN(Z223,INDEX(UQ_LEN,Y223+12*(AB223+1)))-1),DATE(YEAR(E223)+(AB223+1),MONTH(E223),MIN(DAY(E223),DAY(EOMONTH(DATE(YEAR(E223)+(AB223+1),MONTH(E223),1),0))))),""))</f>
        <v/>
      </c>
      <c r="AE223" s="0" t="str">
        <f aca="false">IF(F223="","full",IFERROR(VLOOKUP(K223,L_ENDTAB,2,0),"full"))</f>
        <v>full</v>
      </c>
    </row>
    <row r="224" customFormat="false" ht="15" hidden="false" customHeight="false" outlineLevel="0" collapsed="false">
      <c r="A224" s="19" t="str">
        <f aca="false">IF(B224="","",ROW()-7)</f>
        <v/>
      </c>
      <c r="B224" s="6"/>
      <c r="C224" s="6"/>
      <c r="D224" s="6"/>
      <c r="E224" s="7"/>
      <c r="F224" s="7"/>
      <c r="G224" s="20"/>
      <c r="H224" s="20"/>
      <c r="I224" s="20"/>
      <c r="J224" s="6"/>
      <c r="K224" s="6"/>
      <c r="L224" s="21"/>
      <c r="M224" s="21"/>
      <c r="N224" s="15" t="str">
        <f aca="false">IF(B224="","",IF(F224="","على رأس العمل","انتهت خدمته"))</f>
        <v/>
      </c>
      <c r="O224" s="16" t="str">
        <f aca="false">IF(B224="","",N(G224)+N(H224)+N(I224))</f>
        <v/>
      </c>
      <c r="P224" s="22" t="str">
        <f aca="false">IF(B224="","",IF(F224="",AS_OF,F224))</f>
        <v/>
      </c>
      <c r="Q224" s="23" t="str">
        <f aca="false">IF(OR(AC224="",AD224=""),"",AB224+(X224-AC224)/(AD224-AC224))</f>
        <v/>
      </c>
      <c r="R224" s="16" t="str">
        <f aca="false">IF(Q224="","",O224/2*MIN(Q224,5)+O224*MAX(Q224-5,0))</f>
        <v/>
      </c>
      <c r="S224" s="16" t="str">
        <f aca="false">IF(Q224="","",IF(J224="لبعض الوقت","خارج النطاق",IF(J224="عمل مرن",0,R224)))</f>
        <v/>
      </c>
      <c r="T224" s="16" t="str">
        <f aca="false">IF(Q224="","",IF(J224="لبعض الوقت","خارج النطاق",IF(J224="عمل مرن",0,R224*IF(Q224&lt;2,0,IF(Q224&lt;=5,1/3,IF(Q224&lt;10,2/3,1))))))</f>
        <v/>
      </c>
      <c r="U224" s="16" t="str">
        <f aca="false">IF(F224="","",IF(Q224="","",IF(J224="لبعض الوقت","خارج النطاق",IF(J224="عمل مرن",0,R224*IF(AE224="none",0,IF(AE224="resign",IF(Q224&lt;2,0,IF(Q224&lt;=5,1/3,IF(Q224&lt;10,2/3,1))),1))))))</f>
        <v/>
      </c>
      <c r="V224" s="16" t="n">
        <f aca="false">IF(OR(OR(E224="",P224="",N(O224)&lt;=0),N(M224)&lt;=0),0,IF(J224="عمل مرن",0,N(M224)*O224/30))</f>
        <v>0</v>
      </c>
      <c r="W224" s="13" t="str">
        <f aca="false">IF(Q224="","",IF(F224="",N(S224),N(U224))+V224)</f>
        <v/>
      </c>
      <c r="X224" s="0" t="str">
        <f aca="false">IF(OR(E224="",P224="",N(O224)&lt;=0),"",P224+1-N(L224))</f>
        <v/>
      </c>
      <c r="Y224" s="0" t="str">
        <f aca="false">IF(OR(E224="",P224="",N(O224)&lt;=0),"",IFERROR(MATCH(E224,UQ_START,1),""))</f>
        <v/>
      </c>
      <c r="Z224" s="0" t="str">
        <f aca="false">IF(Y224="","",E224-INDEX(UQ_START,Y224)+1)</f>
        <v/>
      </c>
      <c r="AA224" s="0" t="str">
        <f aca="false">IF(AND(X224&lt;&gt;"",X224&gt;E224,OR(CAL="ميلادي",Y224&lt;&gt;"")),INT((X224-E224)/IF(CAL="هجري",355,366)),"")</f>
        <v/>
      </c>
      <c r="AB224" s="0" t="str">
        <f aca="false">IF(AA224="","",IFERROR(AA224+IF(IF(CAL="هجري",(INDEX(UQ_START,Y224+12*(AA224+1))+MIN(Z224,INDEX(UQ_LEN,Y224+12*(AA224+1)))-1),DATE(YEAR(E224)+(AA224+1),MONTH(E224),MIN(DAY(E224),DAY(EOMONTH(DATE(YEAR(E224)+(AA224+1),MONTH(E224),1),0)))))&lt;=X224,1,0),""))</f>
        <v/>
      </c>
      <c r="AC224" s="0" t="str">
        <f aca="false">IF(AB224="","",IFERROR(IF(CAL="هجري",(INDEX(UQ_START,Y224+12*(AB224))+MIN(Z224,INDEX(UQ_LEN,Y224+12*(AB224)))-1),DATE(YEAR(E224)+(AB224),MONTH(E224),MIN(DAY(E224),DAY(EOMONTH(DATE(YEAR(E224)+(AB224),MONTH(E224),1),0))))),""))</f>
        <v/>
      </c>
      <c r="AD224" s="0" t="str">
        <f aca="false">IF(AB224="","",IFERROR(IF(CAL="هجري",(INDEX(UQ_START,Y224+12*(AB224+1))+MIN(Z224,INDEX(UQ_LEN,Y224+12*(AB224+1)))-1),DATE(YEAR(E224)+(AB224+1),MONTH(E224),MIN(DAY(E224),DAY(EOMONTH(DATE(YEAR(E224)+(AB224+1),MONTH(E224),1),0))))),""))</f>
        <v/>
      </c>
      <c r="AE224" s="0" t="str">
        <f aca="false">IF(F224="","full",IFERROR(VLOOKUP(K224,L_ENDTAB,2,0),"full"))</f>
        <v>full</v>
      </c>
    </row>
    <row r="225" customFormat="false" ht="15" hidden="false" customHeight="false" outlineLevel="0" collapsed="false">
      <c r="A225" s="19" t="str">
        <f aca="false">IF(B225="","",ROW()-7)</f>
        <v/>
      </c>
      <c r="B225" s="6"/>
      <c r="C225" s="6"/>
      <c r="D225" s="6"/>
      <c r="E225" s="7"/>
      <c r="F225" s="7"/>
      <c r="G225" s="20"/>
      <c r="H225" s="20"/>
      <c r="I225" s="20"/>
      <c r="J225" s="6"/>
      <c r="K225" s="6"/>
      <c r="L225" s="21"/>
      <c r="M225" s="21"/>
      <c r="N225" s="15" t="str">
        <f aca="false">IF(B225="","",IF(F225="","على رأس العمل","انتهت خدمته"))</f>
        <v/>
      </c>
      <c r="O225" s="26" t="str">
        <f aca="false">IF(B225="","",N(G225)+N(H225)+N(I225))</f>
        <v/>
      </c>
      <c r="P225" s="27" t="str">
        <f aca="false">IF(B225="","",IF(F225="",AS_OF,F225))</f>
        <v/>
      </c>
      <c r="Q225" s="28" t="str">
        <f aca="false">IF(OR(AC225="",AD225=""),"",AB225+(X225-AC225)/(AD225-AC225))</f>
        <v/>
      </c>
      <c r="R225" s="26" t="str">
        <f aca="false">IF(Q225="","",O225/2*MIN(Q225,5)+O225*MAX(Q225-5,0))</f>
        <v/>
      </c>
      <c r="S225" s="26" t="str">
        <f aca="false">IF(Q225="","",IF(J225="لبعض الوقت","خارج النطاق",IF(J225="عمل مرن",0,R225)))</f>
        <v/>
      </c>
      <c r="T225" s="26" t="str">
        <f aca="false">IF(Q225="","",IF(J225="لبعض الوقت","خارج النطاق",IF(J225="عمل مرن",0,R225*IF(Q225&lt;2,0,IF(Q225&lt;=5,1/3,IF(Q225&lt;10,2/3,1))))))</f>
        <v/>
      </c>
      <c r="U225" s="26" t="str">
        <f aca="false">IF(F225="","",IF(Q225="","",IF(J225="لبعض الوقت","خارج النطاق",IF(J225="عمل مرن",0,R225*IF(AE225="none",0,IF(AE225="resign",IF(Q225&lt;2,0,IF(Q225&lt;=5,1/3,IF(Q225&lt;10,2/3,1))),1))))))</f>
        <v/>
      </c>
      <c r="V225" s="26" t="n">
        <f aca="false">IF(OR(OR(E225="",P225="",N(O225)&lt;=0),N(M225)&lt;=0),0,IF(J225="عمل مرن",0,N(M225)*O225/30))</f>
        <v>0</v>
      </c>
      <c r="W225" s="29" t="str">
        <f aca="false">IF(Q225="","",IF(F225="",N(S225),N(U225))+V225)</f>
        <v/>
      </c>
      <c r="X225" s="0" t="str">
        <f aca="false">IF(OR(E225="",P225="",N(O225)&lt;=0),"",P225+1-N(L225))</f>
        <v/>
      </c>
      <c r="Y225" s="0" t="str">
        <f aca="false">IF(OR(E225="",P225="",N(O225)&lt;=0),"",IFERROR(MATCH(E225,UQ_START,1),""))</f>
        <v/>
      </c>
      <c r="Z225" s="0" t="str">
        <f aca="false">IF(Y225="","",E225-INDEX(UQ_START,Y225)+1)</f>
        <v/>
      </c>
      <c r="AA225" s="0" t="str">
        <f aca="false">IF(AND(X225&lt;&gt;"",X225&gt;E225,OR(CAL="ميلادي",Y225&lt;&gt;"")),INT((X225-E225)/IF(CAL="هجري",355,366)),"")</f>
        <v/>
      </c>
      <c r="AB225" s="0" t="str">
        <f aca="false">IF(AA225="","",IFERROR(AA225+IF(IF(CAL="هجري",(INDEX(UQ_START,Y225+12*(AA225+1))+MIN(Z225,INDEX(UQ_LEN,Y225+12*(AA225+1)))-1),DATE(YEAR(E225)+(AA225+1),MONTH(E225),MIN(DAY(E225),DAY(EOMONTH(DATE(YEAR(E225)+(AA225+1),MONTH(E225),1),0)))))&lt;=X225,1,0),""))</f>
        <v/>
      </c>
      <c r="AC225" s="0" t="str">
        <f aca="false">IF(AB225="","",IFERROR(IF(CAL="هجري",(INDEX(UQ_START,Y225+12*(AB225))+MIN(Z225,INDEX(UQ_LEN,Y225+12*(AB225)))-1),DATE(YEAR(E225)+(AB225),MONTH(E225),MIN(DAY(E225),DAY(EOMONTH(DATE(YEAR(E225)+(AB225),MONTH(E225),1),0))))),""))</f>
        <v/>
      </c>
      <c r="AD225" s="0" t="str">
        <f aca="false">IF(AB225="","",IFERROR(IF(CAL="هجري",(INDEX(UQ_START,Y225+12*(AB225+1))+MIN(Z225,INDEX(UQ_LEN,Y225+12*(AB225+1)))-1),DATE(YEAR(E225)+(AB225+1),MONTH(E225),MIN(DAY(E225),DAY(EOMONTH(DATE(YEAR(E225)+(AB225+1),MONTH(E225),1),0))))),""))</f>
        <v/>
      </c>
      <c r="AE225" s="0" t="str">
        <f aca="false">IF(F225="","full",IFERROR(VLOOKUP(K225,L_ENDTAB,2,0),"full"))</f>
        <v>full</v>
      </c>
    </row>
    <row r="226" customFormat="false" ht="15" hidden="false" customHeight="false" outlineLevel="0" collapsed="false">
      <c r="A226" s="19" t="str">
        <f aca="false">IF(B226="","",ROW()-7)</f>
        <v/>
      </c>
      <c r="B226" s="6"/>
      <c r="C226" s="6"/>
      <c r="D226" s="6"/>
      <c r="E226" s="7"/>
      <c r="F226" s="7"/>
      <c r="G226" s="20"/>
      <c r="H226" s="20"/>
      <c r="I226" s="20"/>
      <c r="J226" s="6"/>
      <c r="K226" s="6"/>
      <c r="L226" s="21"/>
      <c r="M226" s="21"/>
      <c r="N226" s="15" t="str">
        <f aca="false">IF(B226="","",IF(F226="","على رأس العمل","انتهت خدمته"))</f>
        <v/>
      </c>
      <c r="O226" s="16" t="str">
        <f aca="false">IF(B226="","",N(G226)+N(H226)+N(I226))</f>
        <v/>
      </c>
      <c r="P226" s="22" t="str">
        <f aca="false">IF(B226="","",IF(F226="",AS_OF,F226))</f>
        <v/>
      </c>
      <c r="Q226" s="23" t="str">
        <f aca="false">IF(OR(AC226="",AD226=""),"",AB226+(X226-AC226)/(AD226-AC226))</f>
        <v/>
      </c>
      <c r="R226" s="16" t="str">
        <f aca="false">IF(Q226="","",O226/2*MIN(Q226,5)+O226*MAX(Q226-5,0))</f>
        <v/>
      </c>
      <c r="S226" s="16" t="str">
        <f aca="false">IF(Q226="","",IF(J226="لبعض الوقت","خارج النطاق",IF(J226="عمل مرن",0,R226)))</f>
        <v/>
      </c>
      <c r="T226" s="16" t="str">
        <f aca="false">IF(Q226="","",IF(J226="لبعض الوقت","خارج النطاق",IF(J226="عمل مرن",0,R226*IF(Q226&lt;2,0,IF(Q226&lt;=5,1/3,IF(Q226&lt;10,2/3,1))))))</f>
        <v/>
      </c>
      <c r="U226" s="16" t="str">
        <f aca="false">IF(F226="","",IF(Q226="","",IF(J226="لبعض الوقت","خارج النطاق",IF(J226="عمل مرن",0,R226*IF(AE226="none",0,IF(AE226="resign",IF(Q226&lt;2,0,IF(Q226&lt;=5,1/3,IF(Q226&lt;10,2/3,1))),1))))))</f>
        <v/>
      </c>
      <c r="V226" s="16" t="n">
        <f aca="false">IF(OR(OR(E226="",P226="",N(O226)&lt;=0),N(M226)&lt;=0),0,IF(J226="عمل مرن",0,N(M226)*O226/30))</f>
        <v>0</v>
      </c>
      <c r="W226" s="13" t="str">
        <f aca="false">IF(Q226="","",IF(F226="",N(S226),N(U226))+V226)</f>
        <v/>
      </c>
      <c r="X226" s="0" t="str">
        <f aca="false">IF(OR(E226="",P226="",N(O226)&lt;=0),"",P226+1-N(L226))</f>
        <v/>
      </c>
      <c r="Y226" s="0" t="str">
        <f aca="false">IF(OR(E226="",P226="",N(O226)&lt;=0),"",IFERROR(MATCH(E226,UQ_START,1),""))</f>
        <v/>
      </c>
      <c r="Z226" s="0" t="str">
        <f aca="false">IF(Y226="","",E226-INDEX(UQ_START,Y226)+1)</f>
        <v/>
      </c>
      <c r="AA226" s="0" t="str">
        <f aca="false">IF(AND(X226&lt;&gt;"",X226&gt;E226,OR(CAL="ميلادي",Y226&lt;&gt;"")),INT((X226-E226)/IF(CAL="هجري",355,366)),"")</f>
        <v/>
      </c>
      <c r="AB226" s="0" t="str">
        <f aca="false">IF(AA226="","",IFERROR(AA226+IF(IF(CAL="هجري",(INDEX(UQ_START,Y226+12*(AA226+1))+MIN(Z226,INDEX(UQ_LEN,Y226+12*(AA226+1)))-1),DATE(YEAR(E226)+(AA226+1),MONTH(E226),MIN(DAY(E226),DAY(EOMONTH(DATE(YEAR(E226)+(AA226+1),MONTH(E226),1),0)))))&lt;=X226,1,0),""))</f>
        <v/>
      </c>
      <c r="AC226" s="0" t="str">
        <f aca="false">IF(AB226="","",IFERROR(IF(CAL="هجري",(INDEX(UQ_START,Y226+12*(AB226))+MIN(Z226,INDEX(UQ_LEN,Y226+12*(AB226)))-1),DATE(YEAR(E226)+(AB226),MONTH(E226),MIN(DAY(E226),DAY(EOMONTH(DATE(YEAR(E226)+(AB226),MONTH(E226),1),0))))),""))</f>
        <v/>
      </c>
      <c r="AD226" s="0" t="str">
        <f aca="false">IF(AB226="","",IFERROR(IF(CAL="هجري",(INDEX(UQ_START,Y226+12*(AB226+1))+MIN(Z226,INDEX(UQ_LEN,Y226+12*(AB226+1)))-1),DATE(YEAR(E226)+(AB226+1),MONTH(E226),MIN(DAY(E226),DAY(EOMONTH(DATE(YEAR(E226)+(AB226+1),MONTH(E226),1),0))))),""))</f>
        <v/>
      </c>
      <c r="AE226" s="0" t="str">
        <f aca="false">IF(F226="","full",IFERROR(VLOOKUP(K226,L_ENDTAB,2,0),"full"))</f>
        <v>full</v>
      </c>
    </row>
    <row r="227" customFormat="false" ht="15" hidden="false" customHeight="false" outlineLevel="0" collapsed="false">
      <c r="A227" s="19" t="str">
        <f aca="false">IF(B227="","",ROW()-7)</f>
        <v/>
      </c>
      <c r="B227" s="6"/>
      <c r="C227" s="6"/>
      <c r="D227" s="6"/>
      <c r="E227" s="7"/>
      <c r="F227" s="7"/>
      <c r="G227" s="20"/>
      <c r="H227" s="20"/>
      <c r="I227" s="20"/>
      <c r="J227" s="6"/>
      <c r="K227" s="6"/>
      <c r="L227" s="21"/>
      <c r="M227" s="21"/>
      <c r="N227" s="15" t="str">
        <f aca="false">IF(B227="","",IF(F227="","على رأس العمل","انتهت خدمته"))</f>
        <v/>
      </c>
      <c r="O227" s="26" t="str">
        <f aca="false">IF(B227="","",N(G227)+N(H227)+N(I227))</f>
        <v/>
      </c>
      <c r="P227" s="27" t="str">
        <f aca="false">IF(B227="","",IF(F227="",AS_OF,F227))</f>
        <v/>
      </c>
      <c r="Q227" s="28" t="str">
        <f aca="false">IF(OR(AC227="",AD227=""),"",AB227+(X227-AC227)/(AD227-AC227))</f>
        <v/>
      </c>
      <c r="R227" s="26" t="str">
        <f aca="false">IF(Q227="","",O227/2*MIN(Q227,5)+O227*MAX(Q227-5,0))</f>
        <v/>
      </c>
      <c r="S227" s="26" t="str">
        <f aca="false">IF(Q227="","",IF(J227="لبعض الوقت","خارج النطاق",IF(J227="عمل مرن",0,R227)))</f>
        <v/>
      </c>
      <c r="T227" s="26" t="str">
        <f aca="false">IF(Q227="","",IF(J227="لبعض الوقت","خارج النطاق",IF(J227="عمل مرن",0,R227*IF(Q227&lt;2,0,IF(Q227&lt;=5,1/3,IF(Q227&lt;10,2/3,1))))))</f>
        <v/>
      </c>
      <c r="U227" s="26" t="str">
        <f aca="false">IF(F227="","",IF(Q227="","",IF(J227="لبعض الوقت","خارج النطاق",IF(J227="عمل مرن",0,R227*IF(AE227="none",0,IF(AE227="resign",IF(Q227&lt;2,0,IF(Q227&lt;=5,1/3,IF(Q227&lt;10,2/3,1))),1))))))</f>
        <v/>
      </c>
      <c r="V227" s="26" t="n">
        <f aca="false">IF(OR(OR(E227="",P227="",N(O227)&lt;=0),N(M227)&lt;=0),0,IF(J227="عمل مرن",0,N(M227)*O227/30))</f>
        <v>0</v>
      </c>
      <c r="W227" s="29" t="str">
        <f aca="false">IF(Q227="","",IF(F227="",N(S227),N(U227))+V227)</f>
        <v/>
      </c>
      <c r="X227" s="0" t="str">
        <f aca="false">IF(OR(E227="",P227="",N(O227)&lt;=0),"",P227+1-N(L227))</f>
        <v/>
      </c>
      <c r="Y227" s="0" t="str">
        <f aca="false">IF(OR(E227="",P227="",N(O227)&lt;=0),"",IFERROR(MATCH(E227,UQ_START,1),""))</f>
        <v/>
      </c>
      <c r="Z227" s="0" t="str">
        <f aca="false">IF(Y227="","",E227-INDEX(UQ_START,Y227)+1)</f>
        <v/>
      </c>
      <c r="AA227" s="0" t="str">
        <f aca="false">IF(AND(X227&lt;&gt;"",X227&gt;E227,OR(CAL="ميلادي",Y227&lt;&gt;"")),INT((X227-E227)/IF(CAL="هجري",355,366)),"")</f>
        <v/>
      </c>
      <c r="AB227" s="0" t="str">
        <f aca="false">IF(AA227="","",IFERROR(AA227+IF(IF(CAL="هجري",(INDEX(UQ_START,Y227+12*(AA227+1))+MIN(Z227,INDEX(UQ_LEN,Y227+12*(AA227+1)))-1),DATE(YEAR(E227)+(AA227+1),MONTH(E227),MIN(DAY(E227),DAY(EOMONTH(DATE(YEAR(E227)+(AA227+1),MONTH(E227),1),0)))))&lt;=X227,1,0),""))</f>
        <v/>
      </c>
      <c r="AC227" s="0" t="str">
        <f aca="false">IF(AB227="","",IFERROR(IF(CAL="هجري",(INDEX(UQ_START,Y227+12*(AB227))+MIN(Z227,INDEX(UQ_LEN,Y227+12*(AB227)))-1),DATE(YEAR(E227)+(AB227),MONTH(E227),MIN(DAY(E227),DAY(EOMONTH(DATE(YEAR(E227)+(AB227),MONTH(E227),1),0))))),""))</f>
        <v/>
      </c>
      <c r="AD227" s="0" t="str">
        <f aca="false">IF(AB227="","",IFERROR(IF(CAL="هجري",(INDEX(UQ_START,Y227+12*(AB227+1))+MIN(Z227,INDEX(UQ_LEN,Y227+12*(AB227+1)))-1),DATE(YEAR(E227)+(AB227+1),MONTH(E227),MIN(DAY(E227),DAY(EOMONTH(DATE(YEAR(E227)+(AB227+1),MONTH(E227),1),0))))),""))</f>
        <v/>
      </c>
      <c r="AE227" s="0" t="str">
        <f aca="false">IF(F227="","full",IFERROR(VLOOKUP(K227,L_ENDTAB,2,0),"full"))</f>
        <v>full</v>
      </c>
    </row>
    <row r="228" customFormat="false" ht="15" hidden="false" customHeight="false" outlineLevel="0" collapsed="false">
      <c r="A228" s="19" t="str">
        <f aca="false">IF(B228="","",ROW()-7)</f>
        <v/>
      </c>
      <c r="B228" s="6"/>
      <c r="C228" s="6"/>
      <c r="D228" s="6"/>
      <c r="E228" s="7"/>
      <c r="F228" s="7"/>
      <c r="G228" s="20"/>
      <c r="H228" s="20"/>
      <c r="I228" s="20"/>
      <c r="J228" s="6"/>
      <c r="K228" s="6"/>
      <c r="L228" s="21"/>
      <c r="M228" s="21"/>
      <c r="N228" s="15" t="str">
        <f aca="false">IF(B228="","",IF(F228="","على رأس العمل","انتهت خدمته"))</f>
        <v/>
      </c>
      <c r="O228" s="16" t="str">
        <f aca="false">IF(B228="","",N(G228)+N(H228)+N(I228))</f>
        <v/>
      </c>
      <c r="P228" s="22" t="str">
        <f aca="false">IF(B228="","",IF(F228="",AS_OF,F228))</f>
        <v/>
      </c>
      <c r="Q228" s="23" t="str">
        <f aca="false">IF(OR(AC228="",AD228=""),"",AB228+(X228-AC228)/(AD228-AC228))</f>
        <v/>
      </c>
      <c r="R228" s="16" t="str">
        <f aca="false">IF(Q228="","",O228/2*MIN(Q228,5)+O228*MAX(Q228-5,0))</f>
        <v/>
      </c>
      <c r="S228" s="16" t="str">
        <f aca="false">IF(Q228="","",IF(J228="لبعض الوقت","خارج النطاق",IF(J228="عمل مرن",0,R228)))</f>
        <v/>
      </c>
      <c r="T228" s="16" t="str">
        <f aca="false">IF(Q228="","",IF(J228="لبعض الوقت","خارج النطاق",IF(J228="عمل مرن",0,R228*IF(Q228&lt;2,0,IF(Q228&lt;=5,1/3,IF(Q228&lt;10,2/3,1))))))</f>
        <v/>
      </c>
      <c r="U228" s="16" t="str">
        <f aca="false">IF(F228="","",IF(Q228="","",IF(J228="لبعض الوقت","خارج النطاق",IF(J228="عمل مرن",0,R228*IF(AE228="none",0,IF(AE228="resign",IF(Q228&lt;2,0,IF(Q228&lt;=5,1/3,IF(Q228&lt;10,2/3,1))),1))))))</f>
        <v/>
      </c>
      <c r="V228" s="16" t="n">
        <f aca="false">IF(OR(OR(E228="",P228="",N(O228)&lt;=0),N(M228)&lt;=0),0,IF(J228="عمل مرن",0,N(M228)*O228/30))</f>
        <v>0</v>
      </c>
      <c r="W228" s="13" t="str">
        <f aca="false">IF(Q228="","",IF(F228="",N(S228),N(U228))+V228)</f>
        <v/>
      </c>
      <c r="X228" s="0" t="str">
        <f aca="false">IF(OR(E228="",P228="",N(O228)&lt;=0),"",P228+1-N(L228))</f>
        <v/>
      </c>
      <c r="Y228" s="0" t="str">
        <f aca="false">IF(OR(E228="",P228="",N(O228)&lt;=0),"",IFERROR(MATCH(E228,UQ_START,1),""))</f>
        <v/>
      </c>
      <c r="Z228" s="0" t="str">
        <f aca="false">IF(Y228="","",E228-INDEX(UQ_START,Y228)+1)</f>
        <v/>
      </c>
      <c r="AA228" s="0" t="str">
        <f aca="false">IF(AND(X228&lt;&gt;"",X228&gt;E228,OR(CAL="ميلادي",Y228&lt;&gt;"")),INT((X228-E228)/IF(CAL="هجري",355,366)),"")</f>
        <v/>
      </c>
      <c r="AB228" s="0" t="str">
        <f aca="false">IF(AA228="","",IFERROR(AA228+IF(IF(CAL="هجري",(INDEX(UQ_START,Y228+12*(AA228+1))+MIN(Z228,INDEX(UQ_LEN,Y228+12*(AA228+1)))-1),DATE(YEAR(E228)+(AA228+1),MONTH(E228),MIN(DAY(E228),DAY(EOMONTH(DATE(YEAR(E228)+(AA228+1),MONTH(E228),1),0)))))&lt;=X228,1,0),""))</f>
        <v/>
      </c>
      <c r="AC228" s="0" t="str">
        <f aca="false">IF(AB228="","",IFERROR(IF(CAL="هجري",(INDEX(UQ_START,Y228+12*(AB228))+MIN(Z228,INDEX(UQ_LEN,Y228+12*(AB228)))-1),DATE(YEAR(E228)+(AB228),MONTH(E228),MIN(DAY(E228),DAY(EOMONTH(DATE(YEAR(E228)+(AB228),MONTH(E228),1),0))))),""))</f>
        <v/>
      </c>
      <c r="AD228" s="0" t="str">
        <f aca="false">IF(AB228="","",IFERROR(IF(CAL="هجري",(INDEX(UQ_START,Y228+12*(AB228+1))+MIN(Z228,INDEX(UQ_LEN,Y228+12*(AB228+1)))-1),DATE(YEAR(E228)+(AB228+1),MONTH(E228),MIN(DAY(E228),DAY(EOMONTH(DATE(YEAR(E228)+(AB228+1),MONTH(E228),1),0))))),""))</f>
        <v/>
      </c>
      <c r="AE228" s="0" t="str">
        <f aca="false">IF(F228="","full",IFERROR(VLOOKUP(K228,L_ENDTAB,2,0),"full"))</f>
        <v>full</v>
      </c>
    </row>
    <row r="229" customFormat="false" ht="15" hidden="false" customHeight="false" outlineLevel="0" collapsed="false">
      <c r="A229" s="19" t="str">
        <f aca="false">IF(B229="","",ROW()-7)</f>
        <v/>
      </c>
      <c r="B229" s="6"/>
      <c r="C229" s="6"/>
      <c r="D229" s="6"/>
      <c r="E229" s="7"/>
      <c r="F229" s="7"/>
      <c r="G229" s="20"/>
      <c r="H229" s="20"/>
      <c r="I229" s="20"/>
      <c r="J229" s="6"/>
      <c r="K229" s="6"/>
      <c r="L229" s="21"/>
      <c r="M229" s="21"/>
      <c r="N229" s="15" t="str">
        <f aca="false">IF(B229="","",IF(F229="","على رأس العمل","انتهت خدمته"))</f>
        <v/>
      </c>
      <c r="O229" s="26" t="str">
        <f aca="false">IF(B229="","",N(G229)+N(H229)+N(I229))</f>
        <v/>
      </c>
      <c r="P229" s="27" t="str">
        <f aca="false">IF(B229="","",IF(F229="",AS_OF,F229))</f>
        <v/>
      </c>
      <c r="Q229" s="28" t="str">
        <f aca="false">IF(OR(AC229="",AD229=""),"",AB229+(X229-AC229)/(AD229-AC229))</f>
        <v/>
      </c>
      <c r="R229" s="26" t="str">
        <f aca="false">IF(Q229="","",O229/2*MIN(Q229,5)+O229*MAX(Q229-5,0))</f>
        <v/>
      </c>
      <c r="S229" s="26" t="str">
        <f aca="false">IF(Q229="","",IF(J229="لبعض الوقت","خارج النطاق",IF(J229="عمل مرن",0,R229)))</f>
        <v/>
      </c>
      <c r="T229" s="26" t="str">
        <f aca="false">IF(Q229="","",IF(J229="لبعض الوقت","خارج النطاق",IF(J229="عمل مرن",0,R229*IF(Q229&lt;2,0,IF(Q229&lt;=5,1/3,IF(Q229&lt;10,2/3,1))))))</f>
        <v/>
      </c>
      <c r="U229" s="26" t="str">
        <f aca="false">IF(F229="","",IF(Q229="","",IF(J229="لبعض الوقت","خارج النطاق",IF(J229="عمل مرن",0,R229*IF(AE229="none",0,IF(AE229="resign",IF(Q229&lt;2,0,IF(Q229&lt;=5,1/3,IF(Q229&lt;10,2/3,1))),1))))))</f>
        <v/>
      </c>
      <c r="V229" s="26" t="n">
        <f aca="false">IF(OR(OR(E229="",P229="",N(O229)&lt;=0),N(M229)&lt;=0),0,IF(J229="عمل مرن",0,N(M229)*O229/30))</f>
        <v>0</v>
      </c>
      <c r="W229" s="29" t="str">
        <f aca="false">IF(Q229="","",IF(F229="",N(S229),N(U229))+V229)</f>
        <v/>
      </c>
      <c r="X229" s="0" t="str">
        <f aca="false">IF(OR(E229="",P229="",N(O229)&lt;=0),"",P229+1-N(L229))</f>
        <v/>
      </c>
      <c r="Y229" s="0" t="str">
        <f aca="false">IF(OR(E229="",P229="",N(O229)&lt;=0),"",IFERROR(MATCH(E229,UQ_START,1),""))</f>
        <v/>
      </c>
      <c r="Z229" s="0" t="str">
        <f aca="false">IF(Y229="","",E229-INDEX(UQ_START,Y229)+1)</f>
        <v/>
      </c>
      <c r="AA229" s="0" t="str">
        <f aca="false">IF(AND(X229&lt;&gt;"",X229&gt;E229,OR(CAL="ميلادي",Y229&lt;&gt;"")),INT((X229-E229)/IF(CAL="هجري",355,366)),"")</f>
        <v/>
      </c>
      <c r="AB229" s="0" t="str">
        <f aca="false">IF(AA229="","",IFERROR(AA229+IF(IF(CAL="هجري",(INDEX(UQ_START,Y229+12*(AA229+1))+MIN(Z229,INDEX(UQ_LEN,Y229+12*(AA229+1)))-1),DATE(YEAR(E229)+(AA229+1),MONTH(E229),MIN(DAY(E229),DAY(EOMONTH(DATE(YEAR(E229)+(AA229+1),MONTH(E229),1),0)))))&lt;=X229,1,0),""))</f>
        <v/>
      </c>
      <c r="AC229" s="0" t="str">
        <f aca="false">IF(AB229="","",IFERROR(IF(CAL="هجري",(INDEX(UQ_START,Y229+12*(AB229))+MIN(Z229,INDEX(UQ_LEN,Y229+12*(AB229)))-1),DATE(YEAR(E229)+(AB229),MONTH(E229),MIN(DAY(E229),DAY(EOMONTH(DATE(YEAR(E229)+(AB229),MONTH(E229),1),0))))),""))</f>
        <v/>
      </c>
      <c r="AD229" s="0" t="str">
        <f aca="false">IF(AB229="","",IFERROR(IF(CAL="هجري",(INDEX(UQ_START,Y229+12*(AB229+1))+MIN(Z229,INDEX(UQ_LEN,Y229+12*(AB229+1)))-1),DATE(YEAR(E229)+(AB229+1),MONTH(E229),MIN(DAY(E229),DAY(EOMONTH(DATE(YEAR(E229)+(AB229+1),MONTH(E229),1),0))))),""))</f>
        <v/>
      </c>
      <c r="AE229" s="0" t="str">
        <f aca="false">IF(F229="","full",IFERROR(VLOOKUP(K229,L_ENDTAB,2,0),"full"))</f>
        <v>full</v>
      </c>
    </row>
    <row r="230" customFormat="false" ht="15" hidden="false" customHeight="false" outlineLevel="0" collapsed="false">
      <c r="A230" s="19" t="str">
        <f aca="false">IF(B230="","",ROW()-7)</f>
        <v/>
      </c>
      <c r="B230" s="6"/>
      <c r="C230" s="6"/>
      <c r="D230" s="6"/>
      <c r="E230" s="7"/>
      <c r="F230" s="7"/>
      <c r="G230" s="20"/>
      <c r="H230" s="20"/>
      <c r="I230" s="20"/>
      <c r="J230" s="6"/>
      <c r="K230" s="6"/>
      <c r="L230" s="21"/>
      <c r="M230" s="21"/>
      <c r="N230" s="15" t="str">
        <f aca="false">IF(B230="","",IF(F230="","على رأس العمل","انتهت خدمته"))</f>
        <v/>
      </c>
      <c r="O230" s="16" t="str">
        <f aca="false">IF(B230="","",N(G230)+N(H230)+N(I230))</f>
        <v/>
      </c>
      <c r="P230" s="22" t="str">
        <f aca="false">IF(B230="","",IF(F230="",AS_OF,F230))</f>
        <v/>
      </c>
      <c r="Q230" s="23" t="str">
        <f aca="false">IF(OR(AC230="",AD230=""),"",AB230+(X230-AC230)/(AD230-AC230))</f>
        <v/>
      </c>
      <c r="R230" s="16" t="str">
        <f aca="false">IF(Q230="","",O230/2*MIN(Q230,5)+O230*MAX(Q230-5,0))</f>
        <v/>
      </c>
      <c r="S230" s="16" t="str">
        <f aca="false">IF(Q230="","",IF(J230="لبعض الوقت","خارج النطاق",IF(J230="عمل مرن",0,R230)))</f>
        <v/>
      </c>
      <c r="T230" s="16" t="str">
        <f aca="false">IF(Q230="","",IF(J230="لبعض الوقت","خارج النطاق",IF(J230="عمل مرن",0,R230*IF(Q230&lt;2,0,IF(Q230&lt;=5,1/3,IF(Q230&lt;10,2/3,1))))))</f>
        <v/>
      </c>
      <c r="U230" s="16" t="str">
        <f aca="false">IF(F230="","",IF(Q230="","",IF(J230="لبعض الوقت","خارج النطاق",IF(J230="عمل مرن",0,R230*IF(AE230="none",0,IF(AE230="resign",IF(Q230&lt;2,0,IF(Q230&lt;=5,1/3,IF(Q230&lt;10,2/3,1))),1))))))</f>
        <v/>
      </c>
      <c r="V230" s="16" t="n">
        <f aca="false">IF(OR(OR(E230="",P230="",N(O230)&lt;=0),N(M230)&lt;=0),0,IF(J230="عمل مرن",0,N(M230)*O230/30))</f>
        <v>0</v>
      </c>
      <c r="W230" s="13" t="str">
        <f aca="false">IF(Q230="","",IF(F230="",N(S230),N(U230))+V230)</f>
        <v/>
      </c>
      <c r="X230" s="0" t="str">
        <f aca="false">IF(OR(E230="",P230="",N(O230)&lt;=0),"",P230+1-N(L230))</f>
        <v/>
      </c>
      <c r="Y230" s="0" t="str">
        <f aca="false">IF(OR(E230="",P230="",N(O230)&lt;=0),"",IFERROR(MATCH(E230,UQ_START,1),""))</f>
        <v/>
      </c>
      <c r="Z230" s="0" t="str">
        <f aca="false">IF(Y230="","",E230-INDEX(UQ_START,Y230)+1)</f>
        <v/>
      </c>
      <c r="AA230" s="0" t="str">
        <f aca="false">IF(AND(X230&lt;&gt;"",X230&gt;E230,OR(CAL="ميلادي",Y230&lt;&gt;"")),INT((X230-E230)/IF(CAL="هجري",355,366)),"")</f>
        <v/>
      </c>
      <c r="AB230" s="0" t="str">
        <f aca="false">IF(AA230="","",IFERROR(AA230+IF(IF(CAL="هجري",(INDEX(UQ_START,Y230+12*(AA230+1))+MIN(Z230,INDEX(UQ_LEN,Y230+12*(AA230+1)))-1),DATE(YEAR(E230)+(AA230+1),MONTH(E230),MIN(DAY(E230),DAY(EOMONTH(DATE(YEAR(E230)+(AA230+1),MONTH(E230),1),0)))))&lt;=X230,1,0),""))</f>
        <v/>
      </c>
      <c r="AC230" s="0" t="str">
        <f aca="false">IF(AB230="","",IFERROR(IF(CAL="هجري",(INDEX(UQ_START,Y230+12*(AB230))+MIN(Z230,INDEX(UQ_LEN,Y230+12*(AB230)))-1),DATE(YEAR(E230)+(AB230),MONTH(E230),MIN(DAY(E230),DAY(EOMONTH(DATE(YEAR(E230)+(AB230),MONTH(E230),1),0))))),""))</f>
        <v/>
      </c>
      <c r="AD230" s="0" t="str">
        <f aca="false">IF(AB230="","",IFERROR(IF(CAL="هجري",(INDEX(UQ_START,Y230+12*(AB230+1))+MIN(Z230,INDEX(UQ_LEN,Y230+12*(AB230+1)))-1),DATE(YEAR(E230)+(AB230+1),MONTH(E230),MIN(DAY(E230),DAY(EOMONTH(DATE(YEAR(E230)+(AB230+1),MONTH(E230),1),0))))),""))</f>
        <v/>
      </c>
      <c r="AE230" s="0" t="str">
        <f aca="false">IF(F230="","full",IFERROR(VLOOKUP(K230,L_ENDTAB,2,0),"full"))</f>
        <v>full</v>
      </c>
    </row>
    <row r="231" customFormat="false" ht="15" hidden="false" customHeight="false" outlineLevel="0" collapsed="false">
      <c r="A231" s="19" t="str">
        <f aca="false">IF(B231="","",ROW()-7)</f>
        <v/>
      </c>
      <c r="B231" s="6"/>
      <c r="C231" s="6"/>
      <c r="D231" s="6"/>
      <c r="E231" s="7"/>
      <c r="F231" s="7"/>
      <c r="G231" s="20"/>
      <c r="H231" s="20"/>
      <c r="I231" s="20"/>
      <c r="J231" s="6"/>
      <c r="K231" s="6"/>
      <c r="L231" s="21"/>
      <c r="M231" s="21"/>
      <c r="N231" s="15" t="str">
        <f aca="false">IF(B231="","",IF(F231="","على رأس العمل","انتهت خدمته"))</f>
        <v/>
      </c>
      <c r="O231" s="26" t="str">
        <f aca="false">IF(B231="","",N(G231)+N(H231)+N(I231))</f>
        <v/>
      </c>
      <c r="P231" s="27" t="str">
        <f aca="false">IF(B231="","",IF(F231="",AS_OF,F231))</f>
        <v/>
      </c>
      <c r="Q231" s="28" t="str">
        <f aca="false">IF(OR(AC231="",AD231=""),"",AB231+(X231-AC231)/(AD231-AC231))</f>
        <v/>
      </c>
      <c r="R231" s="26" t="str">
        <f aca="false">IF(Q231="","",O231/2*MIN(Q231,5)+O231*MAX(Q231-5,0))</f>
        <v/>
      </c>
      <c r="S231" s="26" t="str">
        <f aca="false">IF(Q231="","",IF(J231="لبعض الوقت","خارج النطاق",IF(J231="عمل مرن",0,R231)))</f>
        <v/>
      </c>
      <c r="T231" s="26" t="str">
        <f aca="false">IF(Q231="","",IF(J231="لبعض الوقت","خارج النطاق",IF(J231="عمل مرن",0,R231*IF(Q231&lt;2,0,IF(Q231&lt;=5,1/3,IF(Q231&lt;10,2/3,1))))))</f>
        <v/>
      </c>
      <c r="U231" s="26" t="str">
        <f aca="false">IF(F231="","",IF(Q231="","",IF(J231="لبعض الوقت","خارج النطاق",IF(J231="عمل مرن",0,R231*IF(AE231="none",0,IF(AE231="resign",IF(Q231&lt;2,0,IF(Q231&lt;=5,1/3,IF(Q231&lt;10,2/3,1))),1))))))</f>
        <v/>
      </c>
      <c r="V231" s="26" t="n">
        <f aca="false">IF(OR(OR(E231="",P231="",N(O231)&lt;=0),N(M231)&lt;=0),0,IF(J231="عمل مرن",0,N(M231)*O231/30))</f>
        <v>0</v>
      </c>
      <c r="W231" s="29" t="str">
        <f aca="false">IF(Q231="","",IF(F231="",N(S231),N(U231))+V231)</f>
        <v/>
      </c>
      <c r="X231" s="0" t="str">
        <f aca="false">IF(OR(E231="",P231="",N(O231)&lt;=0),"",P231+1-N(L231))</f>
        <v/>
      </c>
      <c r="Y231" s="0" t="str">
        <f aca="false">IF(OR(E231="",P231="",N(O231)&lt;=0),"",IFERROR(MATCH(E231,UQ_START,1),""))</f>
        <v/>
      </c>
      <c r="Z231" s="0" t="str">
        <f aca="false">IF(Y231="","",E231-INDEX(UQ_START,Y231)+1)</f>
        <v/>
      </c>
      <c r="AA231" s="0" t="str">
        <f aca="false">IF(AND(X231&lt;&gt;"",X231&gt;E231,OR(CAL="ميلادي",Y231&lt;&gt;"")),INT((X231-E231)/IF(CAL="هجري",355,366)),"")</f>
        <v/>
      </c>
      <c r="AB231" s="0" t="str">
        <f aca="false">IF(AA231="","",IFERROR(AA231+IF(IF(CAL="هجري",(INDEX(UQ_START,Y231+12*(AA231+1))+MIN(Z231,INDEX(UQ_LEN,Y231+12*(AA231+1)))-1),DATE(YEAR(E231)+(AA231+1),MONTH(E231),MIN(DAY(E231),DAY(EOMONTH(DATE(YEAR(E231)+(AA231+1),MONTH(E231),1),0)))))&lt;=X231,1,0),""))</f>
        <v/>
      </c>
      <c r="AC231" s="0" t="str">
        <f aca="false">IF(AB231="","",IFERROR(IF(CAL="هجري",(INDEX(UQ_START,Y231+12*(AB231))+MIN(Z231,INDEX(UQ_LEN,Y231+12*(AB231)))-1),DATE(YEAR(E231)+(AB231),MONTH(E231),MIN(DAY(E231),DAY(EOMONTH(DATE(YEAR(E231)+(AB231),MONTH(E231),1),0))))),""))</f>
        <v/>
      </c>
      <c r="AD231" s="0" t="str">
        <f aca="false">IF(AB231="","",IFERROR(IF(CAL="هجري",(INDEX(UQ_START,Y231+12*(AB231+1))+MIN(Z231,INDEX(UQ_LEN,Y231+12*(AB231+1)))-1),DATE(YEAR(E231)+(AB231+1),MONTH(E231),MIN(DAY(E231),DAY(EOMONTH(DATE(YEAR(E231)+(AB231+1),MONTH(E231),1),0))))),""))</f>
        <v/>
      </c>
      <c r="AE231" s="0" t="str">
        <f aca="false">IF(F231="","full",IFERROR(VLOOKUP(K231,L_ENDTAB,2,0),"full"))</f>
        <v>full</v>
      </c>
    </row>
    <row r="232" customFormat="false" ht="15" hidden="false" customHeight="false" outlineLevel="0" collapsed="false">
      <c r="A232" s="19" t="str">
        <f aca="false">IF(B232="","",ROW()-7)</f>
        <v/>
      </c>
      <c r="B232" s="6"/>
      <c r="C232" s="6"/>
      <c r="D232" s="6"/>
      <c r="E232" s="7"/>
      <c r="F232" s="7"/>
      <c r="G232" s="20"/>
      <c r="H232" s="20"/>
      <c r="I232" s="20"/>
      <c r="J232" s="6"/>
      <c r="K232" s="6"/>
      <c r="L232" s="21"/>
      <c r="M232" s="21"/>
      <c r="N232" s="15" t="str">
        <f aca="false">IF(B232="","",IF(F232="","على رأس العمل","انتهت خدمته"))</f>
        <v/>
      </c>
      <c r="O232" s="16" t="str">
        <f aca="false">IF(B232="","",N(G232)+N(H232)+N(I232))</f>
        <v/>
      </c>
      <c r="P232" s="22" t="str">
        <f aca="false">IF(B232="","",IF(F232="",AS_OF,F232))</f>
        <v/>
      </c>
      <c r="Q232" s="23" t="str">
        <f aca="false">IF(OR(AC232="",AD232=""),"",AB232+(X232-AC232)/(AD232-AC232))</f>
        <v/>
      </c>
      <c r="R232" s="16" t="str">
        <f aca="false">IF(Q232="","",O232/2*MIN(Q232,5)+O232*MAX(Q232-5,0))</f>
        <v/>
      </c>
      <c r="S232" s="16" t="str">
        <f aca="false">IF(Q232="","",IF(J232="لبعض الوقت","خارج النطاق",IF(J232="عمل مرن",0,R232)))</f>
        <v/>
      </c>
      <c r="T232" s="16" t="str">
        <f aca="false">IF(Q232="","",IF(J232="لبعض الوقت","خارج النطاق",IF(J232="عمل مرن",0,R232*IF(Q232&lt;2,0,IF(Q232&lt;=5,1/3,IF(Q232&lt;10,2/3,1))))))</f>
        <v/>
      </c>
      <c r="U232" s="16" t="str">
        <f aca="false">IF(F232="","",IF(Q232="","",IF(J232="لبعض الوقت","خارج النطاق",IF(J232="عمل مرن",0,R232*IF(AE232="none",0,IF(AE232="resign",IF(Q232&lt;2,0,IF(Q232&lt;=5,1/3,IF(Q232&lt;10,2/3,1))),1))))))</f>
        <v/>
      </c>
      <c r="V232" s="16" t="n">
        <f aca="false">IF(OR(OR(E232="",P232="",N(O232)&lt;=0),N(M232)&lt;=0),0,IF(J232="عمل مرن",0,N(M232)*O232/30))</f>
        <v>0</v>
      </c>
      <c r="W232" s="13" t="str">
        <f aca="false">IF(Q232="","",IF(F232="",N(S232),N(U232))+V232)</f>
        <v/>
      </c>
      <c r="X232" s="0" t="str">
        <f aca="false">IF(OR(E232="",P232="",N(O232)&lt;=0),"",P232+1-N(L232))</f>
        <v/>
      </c>
      <c r="Y232" s="0" t="str">
        <f aca="false">IF(OR(E232="",P232="",N(O232)&lt;=0),"",IFERROR(MATCH(E232,UQ_START,1),""))</f>
        <v/>
      </c>
      <c r="Z232" s="0" t="str">
        <f aca="false">IF(Y232="","",E232-INDEX(UQ_START,Y232)+1)</f>
        <v/>
      </c>
      <c r="AA232" s="0" t="str">
        <f aca="false">IF(AND(X232&lt;&gt;"",X232&gt;E232,OR(CAL="ميلادي",Y232&lt;&gt;"")),INT((X232-E232)/IF(CAL="هجري",355,366)),"")</f>
        <v/>
      </c>
      <c r="AB232" s="0" t="str">
        <f aca="false">IF(AA232="","",IFERROR(AA232+IF(IF(CAL="هجري",(INDEX(UQ_START,Y232+12*(AA232+1))+MIN(Z232,INDEX(UQ_LEN,Y232+12*(AA232+1)))-1),DATE(YEAR(E232)+(AA232+1),MONTH(E232),MIN(DAY(E232),DAY(EOMONTH(DATE(YEAR(E232)+(AA232+1),MONTH(E232),1),0)))))&lt;=X232,1,0),""))</f>
        <v/>
      </c>
      <c r="AC232" s="0" t="str">
        <f aca="false">IF(AB232="","",IFERROR(IF(CAL="هجري",(INDEX(UQ_START,Y232+12*(AB232))+MIN(Z232,INDEX(UQ_LEN,Y232+12*(AB232)))-1),DATE(YEAR(E232)+(AB232),MONTH(E232),MIN(DAY(E232),DAY(EOMONTH(DATE(YEAR(E232)+(AB232),MONTH(E232),1),0))))),""))</f>
        <v/>
      </c>
      <c r="AD232" s="0" t="str">
        <f aca="false">IF(AB232="","",IFERROR(IF(CAL="هجري",(INDEX(UQ_START,Y232+12*(AB232+1))+MIN(Z232,INDEX(UQ_LEN,Y232+12*(AB232+1)))-1),DATE(YEAR(E232)+(AB232+1),MONTH(E232),MIN(DAY(E232),DAY(EOMONTH(DATE(YEAR(E232)+(AB232+1),MONTH(E232),1),0))))),""))</f>
        <v/>
      </c>
      <c r="AE232" s="0" t="str">
        <f aca="false">IF(F232="","full",IFERROR(VLOOKUP(K232,L_ENDTAB,2,0),"full"))</f>
        <v>full</v>
      </c>
    </row>
    <row r="233" customFormat="false" ht="15" hidden="false" customHeight="false" outlineLevel="0" collapsed="false">
      <c r="A233" s="19" t="str">
        <f aca="false">IF(B233="","",ROW()-7)</f>
        <v/>
      </c>
      <c r="B233" s="6"/>
      <c r="C233" s="6"/>
      <c r="D233" s="6"/>
      <c r="E233" s="7"/>
      <c r="F233" s="7"/>
      <c r="G233" s="20"/>
      <c r="H233" s="20"/>
      <c r="I233" s="20"/>
      <c r="J233" s="6"/>
      <c r="K233" s="6"/>
      <c r="L233" s="21"/>
      <c r="M233" s="21"/>
      <c r="N233" s="15" t="str">
        <f aca="false">IF(B233="","",IF(F233="","على رأس العمل","انتهت خدمته"))</f>
        <v/>
      </c>
      <c r="O233" s="26" t="str">
        <f aca="false">IF(B233="","",N(G233)+N(H233)+N(I233))</f>
        <v/>
      </c>
      <c r="P233" s="27" t="str">
        <f aca="false">IF(B233="","",IF(F233="",AS_OF,F233))</f>
        <v/>
      </c>
      <c r="Q233" s="28" t="str">
        <f aca="false">IF(OR(AC233="",AD233=""),"",AB233+(X233-AC233)/(AD233-AC233))</f>
        <v/>
      </c>
      <c r="R233" s="26" t="str">
        <f aca="false">IF(Q233="","",O233/2*MIN(Q233,5)+O233*MAX(Q233-5,0))</f>
        <v/>
      </c>
      <c r="S233" s="26" t="str">
        <f aca="false">IF(Q233="","",IF(J233="لبعض الوقت","خارج النطاق",IF(J233="عمل مرن",0,R233)))</f>
        <v/>
      </c>
      <c r="T233" s="26" t="str">
        <f aca="false">IF(Q233="","",IF(J233="لبعض الوقت","خارج النطاق",IF(J233="عمل مرن",0,R233*IF(Q233&lt;2,0,IF(Q233&lt;=5,1/3,IF(Q233&lt;10,2/3,1))))))</f>
        <v/>
      </c>
      <c r="U233" s="26" t="str">
        <f aca="false">IF(F233="","",IF(Q233="","",IF(J233="لبعض الوقت","خارج النطاق",IF(J233="عمل مرن",0,R233*IF(AE233="none",0,IF(AE233="resign",IF(Q233&lt;2,0,IF(Q233&lt;=5,1/3,IF(Q233&lt;10,2/3,1))),1))))))</f>
        <v/>
      </c>
      <c r="V233" s="26" t="n">
        <f aca="false">IF(OR(OR(E233="",P233="",N(O233)&lt;=0),N(M233)&lt;=0),0,IF(J233="عمل مرن",0,N(M233)*O233/30))</f>
        <v>0</v>
      </c>
      <c r="W233" s="29" t="str">
        <f aca="false">IF(Q233="","",IF(F233="",N(S233),N(U233))+V233)</f>
        <v/>
      </c>
      <c r="X233" s="0" t="str">
        <f aca="false">IF(OR(E233="",P233="",N(O233)&lt;=0),"",P233+1-N(L233))</f>
        <v/>
      </c>
      <c r="Y233" s="0" t="str">
        <f aca="false">IF(OR(E233="",P233="",N(O233)&lt;=0),"",IFERROR(MATCH(E233,UQ_START,1),""))</f>
        <v/>
      </c>
      <c r="Z233" s="0" t="str">
        <f aca="false">IF(Y233="","",E233-INDEX(UQ_START,Y233)+1)</f>
        <v/>
      </c>
      <c r="AA233" s="0" t="str">
        <f aca="false">IF(AND(X233&lt;&gt;"",X233&gt;E233,OR(CAL="ميلادي",Y233&lt;&gt;"")),INT((X233-E233)/IF(CAL="هجري",355,366)),"")</f>
        <v/>
      </c>
      <c r="AB233" s="0" t="str">
        <f aca="false">IF(AA233="","",IFERROR(AA233+IF(IF(CAL="هجري",(INDEX(UQ_START,Y233+12*(AA233+1))+MIN(Z233,INDEX(UQ_LEN,Y233+12*(AA233+1)))-1),DATE(YEAR(E233)+(AA233+1),MONTH(E233),MIN(DAY(E233),DAY(EOMONTH(DATE(YEAR(E233)+(AA233+1),MONTH(E233),1),0)))))&lt;=X233,1,0),""))</f>
        <v/>
      </c>
      <c r="AC233" s="0" t="str">
        <f aca="false">IF(AB233="","",IFERROR(IF(CAL="هجري",(INDEX(UQ_START,Y233+12*(AB233))+MIN(Z233,INDEX(UQ_LEN,Y233+12*(AB233)))-1),DATE(YEAR(E233)+(AB233),MONTH(E233),MIN(DAY(E233),DAY(EOMONTH(DATE(YEAR(E233)+(AB233),MONTH(E233),1),0))))),""))</f>
        <v/>
      </c>
      <c r="AD233" s="0" t="str">
        <f aca="false">IF(AB233="","",IFERROR(IF(CAL="هجري",(INDEX(UQ_START,Y233+12*(AB233+1))+MIN(Z233,INDEX(UQ_LEN,Y233+12*(AB233+1)))-1),DATE(YEAR(E233)+(AB233+1),MONTH(E233),MIN(DAY(E233),DAY(EOMONTH(DATE(YEAR(E233)+(AB233+1),MONTH(E233),1),0))))),""))</f>
        <v/>
      </c>
      <c r="AE233" s="0" t="str">
        <f aca="false">IF(F233="","full",IFERROR(VLOOKUP(K233,L_ENDTAB,2,0),"full"))</f>
        <v>full</v>
      </c>
    </row>
    <row r="234" customFormat="false" ht="15" hidden="false" customHeight="false" outlineLevel="0" collapsed="false">
      <c r="A234" s="19" t="str">
        <f aca="false">IF(B234="","",ROW()-7)</f>
        <v/>
      </c>
      <c r="B234" s="6"/>
      <c r="C234" s="6"/>
      <c r="D234" s="6"/>
      <c r="E234" s="7"/>
      <c r="F234" s="7"/>
      <c r="G234" s="20"/>
      <c r="H234" s="20"/>
      <c r="I234" s="20"/>
      <c r="J234" s="6"/>
      <c r="K234" s="6"/>
      <c r="L234" s="21"/>
      <c r="M234" s="21"/>
      <c r="N234" s="15" t="str">
        <f aca="false">IF(B234="","",IF(F234="","على رأس العمل","انتهت خدمته"))</f>
        <v/>
      </c>
      <c r="O234" s="16" t="str">
        <f aca="false">IF(B234="","",N(G234)+N(H234)+N(I234))</f>
        <v/>
      </c>
      <c r="P234" s="22" t="str">
        <f aca="false">IF(B234="","",IF(F234="",AS_OF,F234))</f>
        <v/>
      </c>
      <c r="Q234" s="23" t="str">
        <f aca="false">IF(OR(AC234="",AD234=""),"",AB234+(X234-AC234)/(AD234-AC234))</f>
        <v/>
      </c>
      <c r="R234" s="16" t="str">
        <f aca="false">IF(Q234="","",O234/2*MIN(Q234,5)+O234*MAX(Q234-5,0))</f>
        <v/>
      </c>
      <c r="S234" s="16" t="str">
        <f aca="false">IF(Q234="","",IF(J234="لبعض الوقت","خارج النطاق",IF(J234="عمل مرن",0,R234)))</f>
        <v/>
      </c>
      <c r="T234" s="16" t="str">
        <f aca="false">IF(Q234="","",IF(J234="لبعض الوقت","خارج النطاق",IF(J234="عمل مرن",0,R234*IF(Q234&lt;2,0,IF(Q234&lt;=5,1/3,IF(Q234&lt;10,2/3,1))))))</f>
        <v/>
      </c>
      <c r="U234" s="16" t="str">
        <f aca="false">IF(F234="","",IF(Q234="","",IF(J234="لبعض الوقت","خارج النطاق",IF(J234="عمل مرن",0,R234*IF(AE234="none",0,IF(AE234="resign",IF(Q234&lt;2,0,IF(Q234&lt;=5,1/3,IF(Q234&lt;10,2/3,1))),1))))))</f>
        <v/>
      </c>
      <c r="V234" s="16" t="n">
        <f aca="false">IF(OR(OR(E234="",P234="",N(O234)&lt;=0),N(M234)&lt;=0),0,IF(J234="عمل مرن",0,N(M234)*O234/30))</f>
        <v>0</v>
      </c>
      <c r="W234" s="13" t="str">
        <f aca="false">IF(Q234="","",IF(F234="",N(S234),N(U234))+V234)</f>
        <v/>
      </c>
      <c r="X234" s="0" t="str">
        <f aca="false">IF(OR(E234="",P234="",N(O234)&lt;=0),"",P234+1-N(L234))</f>
        <v/>
      </c>
      <c r="Y234" s="0" t="str">
        <f aca="false">IF(OR(E234="",P234="",N(O234)&lt;=0),"",IFERROR(MATCH(E234,UQ_START,1),""))</f>
        <v/>
      </c>
      <c r="Z234" s="0" t="str">
        <f aca="false">IF(Y234="","",E234-INDEX(UQ_START,Y234)+1)</f>
        <v/>
      </c>
      <c r="AA234" s="0" t="str">
        <f aca="false">IF(AND(X234&lt;&gt;"",X234&gt;E234,OR(CAL="ميلادي",Y234&lt;&gt;"")),INT((X234-E234)/IF(CAL="هجري",355,366)),"")</f>
        <v/>
      </c>
      <c r="AB234" s="0" t="str">
        <f aca="false">IF(AA234="","",IFERROR(AA234+IF(IF(CAL="هجري",(INDEX(UQ_START,Y234+12*(AA234+1))+MIN(Z234,INDEX(UQ_LEN,Y234+12*(AA234+1)))-1),DATE(YEAR(E234)+(AA234+1),MONTH(E234),MIN(DAY(E234),DAY(EOMONTH(DATE(YEAR(E234)+(AA234+1),MONTH(E234),1),0)))))&lt;=X234,1,0),""))</f>
        <v/>
      </c>
      <c r="AC234" s="0" t="str">
        <f aca="false">IF(AB234="","",IFERROR(IF(CAL="هجري",(INDEX(UQ_START,Y234+12*(AB234))+MIN(Z234,INDEX(UQ_LEN,Y234+12*(AB234)))-1),DATE(YEAR(E234)+(AB234),MONTH(E234),MIN(DAY(E234),DAY(EOMONTH(DATE(YEAR(E234)+(AB234),MONTH(E234),1),0))))),""))</f>
        <v/>
      </c>
      <c r="AD234" s="0" t="str">
        <f aca="false">IF(AB234="","",IFERROR(IF(CAL="هجري",(INDEX(UQ_START,Y234+12*(AB234+1))+MIN(Z234,INDEX(UQ_LEN,Y234+12*(AB234+1)))-1),DATE(YEAR(E234)+(AB234+1),MONTH(E234),MIN(DAY(E234),DAY(EOMONTH(DATE(YEAR(E234)+(AB234+1),MONTH(E234),1),0))))),""))</f>
        <v/>
      </c>
      <c r="AE234" s="0" t="str">
        <f aca="false">IF(F234="","full",IFERROR(VLOOKUP(K234,L_ENDTAB,2,0),"full"))</f>
        <v>full</v>
      </c>
    </row>
    <row r="235" customFormat="false" ht="15" hidden="false" customHeight="false" outlineLevel="0" collapsed="false">
      <c r="A235" s="19" t="str">
        <f aca="false">IF(B235="","",ROW()-7)</f>
        <v/>
      </c>
      <c r="B235" s="6"/>
      <c r="C235" s="6"/>
      <c r="D235" s="6"/>
      <c r="E235" s="7"/>
      <c r="F235" s="7"/>
      <c r="G235" s="20"/>
      <c r="H235" s="20"/>
      <c r="I235" s="20"/>
      <c r="J235" s="6"/>
      <c r="K235" s="6"/>
      <c r="L235" s="21"/>
      <c r="M235" s="21"/>
      <c r="N235" s="15" t="str">
        <f aca="false">IF(B235="","",IF(F235="","على رأس العمل","انتهت خدمته"))</f>
        <v/>
      </c>
      <c r="O235" s="26" t="str">
        <f aca="false">IF(B235="","",N(G235)+N(H235)+N(I235))</f>
        <v/>
      </c>
      <c r="P235" s="27" t="str">
        <f aca="false">IF(B235="","",IF(F235="",AS_OF,F235))</f>
        <v/>
      </c>
      <c r="Q235" s="28" t="str">
        <f aca="false">IF(OR(AC235="",AD235=""),"",AB235+(X235-AC235)/(AD235-AC235))</f>
        <v/>
      </c>
      <c r="R235" s="26" t="str">
        <f aca="false">IF(Q235="","",O235/2*MIN(Q235,5)+O235*MAX(Q235-5,0))</f>
        <v/>
      </c>
      <c r="S235" s="26" t="str">
        <f aca="false">IF(Q235="","",IF(J235="لبعض الوقت","خارج النطاق",IF(J235="عمل مرن",0,R235)))</f>
        <v/>
      </c>
      <c r="T235" s="26" t="str">
        <f aca="false">IF(Q235="","",IF(J235="لبعض الوقت","خارج النطاق",IF(J235="عمل مرن",0,R235*IF(Q235&lt;2,0,IF(Q235&lt;=5,1/3,IF(Q235&lt;10,2/3,1))))))</f>
        <v/>
      </c>
      <c r="U235" s="26" t="str">
        <f aca="false">IF(F235="","",IF(Q235="","",IF(J235="لبعض الوقت","خارج النطاق",IF(J235="عمل مرن",0,R235*IF(AE235="none",0,IF(AE235="resign",IF(Q235&lt;2,0,IF(Q235&lt;=5,1/3,IF(Q235&lt;10,2/3,1))),1))))))</f>
        <v/>
      </c>
      <c r="V235" s="26" t="n">
        <f aca="false">IF(OR(OR(E235="",P235="",N(O235)&lt;=0),N(M235)&lt;=0),0,IF(J235="عمل مرن",0,N(M235)*O235/30))</f>
        <v>0</v>
      </c>
      <c r="W235" s="29" t="str">
        <f aca="false">IF(Q235="","",IF(F235="",N(S235),N(U235))+V235)</f>
        <v/>
      </c>
      <c r="X235" s="0" t="str">
        <f aca="false">IF(OR(E235="",P235="",N(O235)&lt;=0),"",P235+1-N(L235))</f>
        <v/>
      </c>
      <c r="Y235" s="0" t="str">
        <f aca="false">IF(OR(E235="",P235="",N(O235)&lt;=0),"",IFERROR(MATCH(E235,UQ_START,1),""))</f>
        <v/>
      </c>
      <c r="Z235" s="0" t="str">
        <f aca="false">IF(Y235="","",E235-INDEX(UQ_START,Y235)+1)</f>
        <v/>
      </c>
      <c r="AA235" s="0" t="str">
        <f aca="false">IF(AND(X235&lt;&gt;"",X235&gt;E235,OR(CAL="ميلادي",Y235&lt;&gt;"")),INT((X235-E235)/IF(CAL="هجري",355,366)),"")</f>
        <v/>
      </c>
      <c r="AB235" s="0" t="str">
        <f aca="false">IF(AA235="","",IFERROR(AA235+IF(IF(CAL="هجري",(INDEX(UQ_START,Y235+12*(AA235+1))+MIN(Z235,INDEX(UQ_LEN,Y235+12*(AA235+1)))-1),DATE(YEAR(E235)+(AA235+1),MONTH(E235),MIN(DAY(E235),DAY(EOMONTH(DATE(YEAR(E235)+(AA235+1),MONTH(E235),1),0)))))&lt;=X235,1,0),""))</f>
        <v/>
      </c>
      <c r="AC235" s="0" t="str">
        <f aca="false">IF(AB235="","",IFERROR(IF(CAL="هجري",(INDEX(UQ_START,Y235+12*(AB235))+MIN(Z235,INDEX(UQ_LEN,Y235+12*(AB235)))-1),DATE(YEAR(E235)+(AB235),MONTH(E235),MIN(DAY(E235),DAY(EOMONTH(DATE(YEAR(E235)+(AB235),MONTH(E235),1),0))))),""))</f>
        <v/>
      </c>
      <c r="AD235" s="0" t="str">
        <f aca="false">IF(AB235="","",IFERROR(IF(CAL="هجري",(INDEX(UQ_START,Y235+12*(AB235+1))+MIN(Z235,INDEX(UQ_LEN,Y235+12*(AB235+1)))-1),DATE(YEAR(E235)+(AB235+1),MONTH(E235),MIN(DAY(E235),DAY(EOMONTH(DATE(YEAR(E235)+(AB235+1),MONTH(E235),1),0))))),""))</f>
        <v/>
      </c>
      <c r="AE235" s="0" t="str">
        <f aca="false">IF(F235="","full",IFERROR(VLOOKUP(K235,L_ENDTAB,2,0),"full"))</f>
        <v>full</v>
      </c>
    </row>
    <row r="236" customFormat="false" ht="15" hidden="false" customHeight="false" outlineLevel="0" collapsed="false">
      <c r="A236" s="19" t="str">
        <f aca="false">IF(B236="","",ROW()-7)</f>
        <v/>
      </c>
      <c r="B236" s="6"/>
      <c r="C236" s="6"/>
      <c r="D236" s="6"/>
      <c r="E236" s="7"/>
      <c r="F236" s="7"/>
      <c r="G236" s="20"/>
      <c r="H236" s="20"/>
      <c r="I236" s="20"/>
      <c r="J236" s="6"/>
      <c r="K236" s="6"/>
      <c r="L236" s="21"/>
      <c r="M236" s="21"/>
      <c r="N236" s="15" t="str">
        <f aca="false">IF(B236="","",IF(F236="","على رأس العمل","انتهت خدمته"))</f>
        <v/>
      </c>
      <c r="O236" s="16" t="str">
        <f aca="false">IF(B236="","",N(G236)+N(H236)+N(I236))</f>
        <v/>
      </c>
      <c r="P236" s="22" t="str">
        <f aca="false">IF(B236="","",IF(F236="",AS_OF,F236))</f>
        <v/>
      </c>
      <c r="Q236" s="23" t="str">
        <f aca="false">IF(OR(AC236="",AD236=""),"",AB236+(X236-AC236)/(AD236-AC236))</f>
        <v/>
      </c>
      <c r="R236" s="16" t="str">
        <f aca="false">IF(Q236="","",O236/2*MIN(Q236,5)+O236*MAX(Q236-5,0))</f>
        <v/>
      </c>
      <c r="S236" s="16" t="str">
        <f aca="false">IF(Q236="","",IF(J236="لبعض الوقت","خارج النطاق",IF(J236="عمل مرن",0,R236)))</f>
        <v/>
      </c>
      <c r="T236" s="16" t="str">
        <f aca="false">IF(Q236="","",IF(J236="لبعض الوقت","خارج النطاق",IF(J236="عمل مرن",0,R236*IF(Q236&lt;2,0,IF(Q236&lt;=5,1/3,IF(Q236&lt;10,2/3,1))))))</f>
        <v/>
      </c>
      <c r="U236" s="16" t="str">
        <f aca="false">IF(F236="","",IF(Q236="","",IF(J236="لبعض الوقت","خارج النطاق",IF(J236="عمل مرن",0,R236*IF(AE236="none",0,IF(AE236="resign",IF(Q236&lt;2,0,IF(Q236&lt;=5,1/3,IF(Q236&lt;10,2/3,1))),1))))))</f>
        <v/>
      </c>
      <c r="V236" s="16" t="n">
        <f aca="false">IF(OR(OR(E236="",P236="",N(O236)&lt;=0),N(M236)&lt;=0),0,IF(J236="عمل مرن",0,N(M236)*O236/30))</f>
        <v>0</v>
      </c>
      <c r="W236" s="13" t="str">
        <f aca="false">IF(Q236="","",IF(F236="",N(S236),N(U236))+V236)</f>
        <v/>
      </c>
      <c r="X236" s="0" t="str">
        <f aca="false">IF(OR(E236="",P236="",N(O236)&lt;=0),"",P236+1-N(L236))</f>
        <v/>
      </c>
      <c r="Y236" s="0" t="str">
        <f aca="false">IF(OR(E236="",P236="",N(O236)&lt;=0),"",IFERROR(MATCH(E236,UQ_START,1),""))</f>
        <v/>
      </c>
      <c r="Z236" s="0" t="str">
        <f aca="false">IF(Y236="","",E236-INDEX(UQ_START,Y236)+1)</f>
        <v/>
      </c>
      <c r="AA236" s="0" t="str">
        <f aca="false">IF(AND(X236&lt;&gt;"",X236&gt;E236,OR(CAL="ميلادي",Y236&lt;&gt;"")),INT((X236-E236)/IF(CAL="هجري",355,366)),"")</f>
        <v/>
      </c>
      <c r="AB236" s="0" t="str">
        <f aca="false">IF(AA236="","",IFERROR(AA236+IF(IF(CAL="هجري",(INDEX(UQ_START,Y236+12*(AA236+1))+MIN(Z236,INDEX(UQ_LEN,Y236+12*(AA236+1)))-1),DATE(YEAR(E236)+(AA236+1),MONTH(E236),MIN(DAY(E236),DAY(EOMONTH(DATE(YEAR(E236)+(AA236+1),MONTH(E236),1),0)))))&lt;=X236,1,0),""))</f>
        <v/>
      </c>
      <c r="AC236" s="0" t="str">
        <f aca="false">IF(AB236="","",IFERROR(IF(CAL="هجري",(INDEX(UQ_START,Y236+12*(AB236))+MIN(Z236,INDEX(UQ_LEN,Y236+12*(AB236)))-1),DATE(YEAR(E236)+(AB236),MONTH(E236),MIN(DAY(E236),DAY(EOMONTH(DATE(YEAR(E236)+(AB236),MONTH(E236),1),0))))),""))</f>
        <v/>
      </c>
      <c r="AD236" s="0" t="str">
        <f aca="false">IF(AB236="","",IFERROR(IF(CAL="هجري",(INDEX(UQ_START,Y236+12*(AB236+1))+MIN(Z236,INDEX(UQ_LEN,Y236+12*(AB236+1)))-1),DATE(YEAR(E236)+(AB236+1),MONTH(E236),MIN(DAY(E236),DAY(EOMONTH(DATE(YEAR(E236)+(AB236+1),MONTH(E236),1),0))))),""))</f>
        <v/>
      </c>
      <c r="AE236" s="0" t="str">
        <f aca="false">IF(F236="","full",IFERROR(VLOOKUP(K236,L_ENDTAB,2,0),"full"))</f>
        <v>full</v>
      </c>
    </row>
    <row r="237" customFormat="false" ht="15" hidden="false" customHeight="false" outlineLevel="0" collapsed="false">
      <c r="A237" s="19" t="str">
        <f aca="false">IF(B237="","",ROW()-7)</f>
        <v/>
      </c>
      <c r="B237" s="6"/>
      <c r="C237" s="6"/>
      <c r="D237" s="6"/>
      <c r="E237" s="7"/>
      <c r="F237" s="7"/>
      <c r="G237" s="20"/>
      <c r="H237" s="20"/>
      <c r="I237" s="20"/>
      <c r="J237" s="6"/>
      <c r="K237" s="6"/>
      <c r="L237" s="21"/>
      <c r="M237" s="21"/>
      <c r="N237" s="15" t="str">
        <f aca="false">IF(B237="","",IF(F237="","على رأس العمل","انتهت خدمته"))</f>
        <v/>
      </c>
      <c r="O237" s="26" t="str">
        <f aca="false">IF(B237="","",N(G237)+N(H237)+N(I237))</f>
        <v/>
      </c>
      <c r="P237" s="27" t="str">
        <f aca="false">IF(B237="","",IF(F237="",AS_OF,F237))</f>
        <v/>
      </c>
      <c r="Q237" s="28" t="str">
        <f aca="false">IF(OR(AC237="",AD237=""),"",AB237+(X237-AC237)/(AD237-AC237))</f>
        <v/>
      </c>
      <c r="R237" s="26" t="str">
        <f aca="false">IF(Q237="","",O237/2*MIN(Q237,5)+O237*MAX(Q237-5,0))</f>
        <v/>
      </c>
      <c r="S237" s="26" t="str">
        <f aca="false">IF(Q237="","",IF(J237="لبعض الوقت","خارج النطاق",IF(J237="عمل مرن",0,R237)))</f>
        <v/>
      </c>
      <c r="T237" s="26" t="str">
        <f aca="false">IF(Q237="","",IF(J237="لبعض الوقت","خارج النطاق",IF(J237="عمل مرن",0,R237*IF(Q237&lt;2,0,IF(Q237&lt;=5,1/3,IF(Q237&lt;10,2/3,1))))))</f>
        <v/>
      </c>
      <c r="U237" s="26" t="str">
        <f aca="false">IF(F237="","",IF(Q237="","",IF(J237="لبعض الوقت","خارج النطاق",IF(J237="عمل مرن",0,R237*IF(AE237="none",0,IF(AE237="resign",IF(Q237&lt;2,0,IF(Q237&lt;=5,1/3,IF(Q237&lt;10,2/3,1))),1))))))</f>
        <v/>
      </c>
      <c r="V237" s="26" t="n">
        <f aca="false">IF(OR(OR(E237="",P237="",N(O237)&lt;=0),N(M237)&lt;=0),0,IF(J237="عمل مرن",0,N(M237)*O237/30))</f>
        <v>0</v>
      </c>
      <c r="W237" s="29" t="str">
        <f aca="false">IF(Q237="","",IF(F237="",N(S237),N(U237))+V237)</f>
        <v/>
      </c>
      <c r="X237" s="0" t="str">
        <f aca="false">IF(OR(E237="",P237="",N(O237)&lt;=0),"",P237+1-N(L237))</f>
        <v/>
      </c>
      <c r="Y237" s="0" t="str">
        <f aca="false">IF(OR(E237="",P237="",N(O237)&lt;=0),"",IFERROR(MATCH(E237,UQ_START,1),""))</f>
        <v/>
      </c>
      <c r="Z237" s="0" t="str">
        <f aca="false">IF(Y237="","",E237-INDEX(UQ_START,Y237)+1)</f>
        <v/>
      </c>
      <c r="AA237" s="0" t="str">
        <f aca="false">IF(AND(X237&lt;&gt;"",X237&gt;E237,OR(CAL="ميلادي",Y237&lt;&gt;"")),INT((X237-E237)/IF(CAL="هجري",355,366)),"")</f>
        <v/>
      </c>
      <c r="AB237" s="0" t="str">
        <f aca="false">IF(AA237="","",IFERROR(AA237+IF(IF(CAL="هجري",(INDEX(UQ_START,Y237+12*(AA237+1))+MIN(Z237,INDEX(UQ_LEN,Y237+12*(AA237+1)))-1),DATE(YEAR(E237)+(AA237+1),MONTH(E237),MIN(DAY(E237),DAY(EOMONTH(DATE(YEAR(E237)+(AA237+1),MONTH(E237),1),0)))))&lt;=X237,1,0),""))</f>
        <v/>
      </c>
      <c r="AC237" s="0" t="str">
        <f aca="false">IF(AB237="","",IFERROR(IF(CAL="هجري",(INDEX(UQ_START,Y237+12*(AB237))+MIN(Z237,INDEX(UQ_LEN,Y237+12*(AB237)))-1),DATE(YEAR(E237)+(AB237),MONTH(E237),MIN(DAY(E237),DAY(EOMONTH(DATE(YEAR(E237)+(AB237),MONTH(E237),1),0))))),""))</f>
        <v/>
      </c>
      <c r="AD237" s="0" t="str">
        <f aca="false">IF(AB237="","",IFERROR(IF(CAL="هجري",(INDEX(UQ_START,Y237+12*(AB237+1))+MIN(Z237,INDEX(UQ_LEN,Y237+12*(AB237+1)))-1),DATE(YEAR(E237)+(AB237+1),MONTH(E237),MIN(DAY(E237),DAY(EOMONTH(DATE(YEAR(E237)+(AB237+1),MONTH(E237),1),0))))),""))</f>
        <v/>
      </c>
      <c r="AE237" s="0" t="str">
        <f aca="false">IF(F237="","full",IFERROR(VLOOKUP(K237,L_ENDTAB,2,0),"full"))</f>
        <v>full</v>
      </c>
    </row>
    <row r="238" customFormat="false" ht="15" hidden="false" customHeight="false" outlineLevel="0" collapsed="false">
      <c r="A238" s="19" t="str">
        <f aca="false">IF(B238="","",ROW()-7)</f>
        <v/>
      </c>
      <c r="B238" s="6"/>
      <c r="C238" s="6"/>
      <c r="D238" s="6"/>
      <c r="E238" s="7"/>
      <c r="F238" s="7"/>
      <c r="G238" s="20"/>
      <c r="H238" s="20"/>
      <c r="I238" s="20"/>
      <c r="J238" s="6"/>
      <c r="K238" s="6"/>
      <c r="L238" s="21"/>
      <c r="M238" s="21"/>
      <c r="N238" s="15" t="str">
        <f aca="false">IF(B238="","",IF(F238="","على رأس العمل","انتهت خدمته"))</f>
        <v/>
      </c>
      <c r="O238" s="16" t="str">
        <f aca="false">IF(B238="","",N(G238)+N(H238)+N(I238))</f>
        <v/>
      </c>
      <c r="P238" s="22" t="str">
        <f aca="false">IF(B238="","",IF(F238="",AS_OF,F238))</f>
        <v/>
      </c>
      <c r="Q238" s="23" t="str">
        <f aca="false">IF(OR(AC238="",AD238=""),"",AB238+(X238-AC238)/(AD238-AC238))</f>
        <v/>
      </c>
      <c r="R238" s="16" t="str">
        <f aca="false">IF(Q238="","",O238/2*MIN(Q238,5)+O238*MAX(Q238-5,0))</f>
        <v/>
      </c>
      <c r="S238" s="16" t="str">
        <f aca="false">IF(Q238="","",IF(J238="لبعض الوقت","خارج النطاق",IF(J238="عمل مرن",0,R238)))</f>
        <v/>
      </c>
      <c r="T238" s="16" t="str">
        <f aca="false">IF(Q238="","",IF(J238="لبعض الوقت","خارج النطاق",IF(J238="عمل مرن",0,R238*IF(Q238&lt;2,0,IF(Q238&lt;=5,1/3,IF(Q238&lt;10,2/3,1))))))</f>
        <v/>
      </c>
      <c r="U238" s="16" t="str">
        <f aca="false">IF(F238="","",IF(Q238="","",IF(J238="لبعض الوقت","خارج النطاق",IF(J238="عمل مرن",0,R238*IF(AE238="none",0,IF(AE238="resign",IF(Q238&lt;2,0,IF(Q238&lt;=5,1/3,IF(Q238&lt;10,2/3,1))),1))))))</f>
        <v/>
      </c>
      <c r="V238" s="16" t="n">
        <f aca="false">IF(OR(OR(E238="",P238="",N(O238)&lt;=0),N(M238)&lt;=0),0,IF(J238="عمل مرن",0,N(M238)*O238/30))</f>
        <v>0</v>
      </c>
      <c r="W238" s="13" t="str">
        <f aca="false">IF(Q238="","",IF(F238="",N(S238),N(U238))+V238)</f>
        <v/>
      </c>
      <c r="X238" s="0" t="str">
        <f aca="false">IF(OR(E238="",P238="",N(O238)&lt;=0),"",P238+1-N(L238))</f>
        <v/>
      </c>
      <c r="Y238" s="0" t="str">
        <f aca="false">IF(OR(E238="",P238="",N(O238)&lt;=0),"",IFERROR(MATCH(E238,UQ_START,1),""))</f>
        <v/>
      </c>
      <c r="Z238" s="0" t="str">
        <f aca="false">IF(Y238="","",E238-INDEX(UQ_START,Y238)+1)</f>
        <v/>
      </c>
      <c r="AA238" s="0" t="str">
        <f aca="false">IF(AND(X238&lt;&gt;"",X238&gt;E238,OR(CAL="ميلادي",Y238&lt;&gt;"")),INT((X238-E238)/IF(CAL="هجري",355,366)),"")</f>
        <v/>
      </c>
      <c r="AB238" s="0" t="str">
        <f aca="false">IF(AA238="","",IFERROR(AA238+IF(IF(CAL="هجري",(INDEX(UQ_START,Y238+12*(AA238+1))+MIN(Z238,INDEX(UQ_LEN,Y238+12*(AA238+1)))-1),DATE(YEAR(E238)+(AA238+1),MONTH(E238),MIN(DAY(E238),DAY(EOMONTH(DATE(YEAR(E238)+(AA238+1),MONTH(E238),1),0)))))&lt;=X238,1,0),""))</f>
        <v/>
      </c>
      <c r="AC238" s="0" t="str">
        <f aca="false">IF(AB238="","",IFERROR(IF(CAL="هجري",(INDEX(UQ_START,Y238+12*(AB238))+MIN(Z238,INDEX(UQ_LEN,Y238+12*(AB238)))-1),DATE(YEAR(E238)+(AB238),MONTH(E238),MIN(DAY(E238),DAY(EOMONTH(DATE(YEAR(E238)+(AB238),MONTH(E238),1),0))))),""))</f>
        <v/>
      </c>
      <c r="AD238" s="0" t="str">
        <f aca="false">IF(AB238="","",IFERROR(IF(CAL="هجري",(INDEX(UQ_START,Y238+12*(AB238+1))+MIN(Z238,INDEX(UQ_LEN,Y238+12*(AB238+1)))-1),DATE(YEAR(E238)+(AB238+1),MONTH(E238),MIN(DAY(E238),DAY(EOMONTH(DATE(YEAR(E238)+(AB238+1),MONTH(E238),1),0))))),""))</f>
        <v/>
      </c>
      <c r="AE238" s="0" t="str">
        <f aca="false">IF(F238="","full",IFERROR(VLOOKUP(K238,L_ENDTAB,2,0),"full"))</f>
        <v>full</v>
      </c>
    </row>
    <row r="239" customFormat="false" ht="15" hidden="false" customHeight="false" outlineLevel="0" collapsed="false">
      <c r="A239" s="19" t="str">
        <f aca="false">IF(B239="","",ROW()-7)</f>
        <v/>
      </c>
      <c r="B239" s="6"/>
      <c r="C239" s="6"/>
      <c r="D239" s="6"/>
      <c r="E239" s="7"/>
      <c r="F239" s="7"/>
      <c r="G239" s="20"/>
      <c r="H239" s="20"/>
      <c r="I239" s="20"/>
      <c r="J239" s="6"/>
      <c r="K239" s="6"/>
      <c r="L239" s="21"/>
      <c r="M239" s="21"/>
      <c r="N239" s="15" t="str">
        <f aca="false">IF(B239="","",IF(F239="","على رأس العمل","انتهت خدمته"))</f>
        <v/>
      </c>
      <c r="O239" s="26" t="str">
        <f aca="false">IF(B239="","",N(G239)+N(H239)+N(I239))</f>
        <v/>
      </c>
      <c r="P239" s="27" t="str">
        <f aca="false">IF(B239="","",IF(F239="",AS_OF,F239))</f>
        <v/>
      </c>
      <c r="Q239" s="28" t="str">
        <f aca="false">IF(OR(AC239="",AD239=""),"",AB239+(X239-AC239)/(AD239-AC239))</f>
        <v/>
      </c>
      <c r="R239" s="26" t="str">
        <f aca="false">IF(Q239="","",O239/2*MIN(Q239,5)+O239*MAX(Q239-5,0))</f>
        <v/>
      </c>
      <c r="S239" s="26" t="str">
        <f aca="false">IF(Q239="","",IF(J239="لبعض الوقت","خارج النطاق",IF(J239="عمل مرن",0,R239)))</f>
        <v/>
      </c>
      <c r="T239" s="26" t="str">
        <f aca="false">IF(Q239="","",IF(J239="لبعض الوقت","خارج النطاق",IF(J239="عمل مرن",0,R239*IF(Q239&lt;2,0,IF(Q239&lt;=5,1/3,IF(Q239&lt;10,2/3,1))))))</f>
        <v/>
      </c>
      <c r="U239" s="26" t="str">
        <f aca="false">IF(F239="","",IF(Q239="","",IF(J239="لبعض الوقت","خارج النطاق",IF(J239="عمل مرن",0,R239*IF(AE239="none",0,IF(AE239="resign",IF(Q239&lt;2,0,IF(Q239&lt;=5,1/3,IF(Q239&lt;10,2/3,1))),1))))))</f>
        <v/>
      </c>
      <c r="V239" s="26" t="n">
        <f aca="false">IF(OR(OR(E239="",P239="",N(O239)&lt;=0),N(M239)&lt;=0),0,IF(J239="عمل مرن",0,N(M239)*O239/30))</f>
        <v>0</v>
      </c>
      <c r="W239" s="29" t="str">
        <f aca="false">IF(Q239="","",IF(F239="",N(S239),N(U239))+V239)</f>
        <v/>
      </c>
      <c r="X239" s="0" t="str">
        <f aca="false">IF(OR(E239="",P239="",N(O239)&lt;=0),"",P239+1-N(L239))</f>
        <v/>
      </c>
      <c r="Y239" s="0" t="str">
        <f aca="false">IF(OR(E239="",P239="",N(O239)&lt;=0),"",IFERROR(MATCH(E239,UQ_START,1),""))</f>
        <v/>
      </c>
      <c r="Z239" s="0" t="str">
        <f aca="false">IF(Y239="","",E239-INDEX(UQ_START,Y239)+1)</f>
        <v/>
      </c>
      <c r="AA239" s="0" t="str">
        <f aca="false">IF(AND(X239&lt;&gt;"",X239&gt;E239,OR(CAL="ميلادي",Y239&lt;&gt;"")),INT((X239-E239)/IF(CAL="هجري",355,366)),"")</f>
        <v/>
      </c>
      <c r="AB239" s="0" t="str">
        <f aca="false">IF(AA239="","",IFERROR(AA239+IF(IF(CAL="هجري",(INDEX(UQ_START,Y239+12*(AA239+1))+MIN(Z239,INDEX(UQ_LEN,Y239+12*(AA239+1)))-1),DATE(YEAR(E239)+(AA239+1),MONTH(E239),MIN(DAY(E239),DAY(EOMONTH(DATE(YEAR(E239)+(AA239+1),MONTH(E239),1),0)))))&lt;=X239,1,0),""))</f>
        <v/>
      </c>
      <c r="AC239" s="0" t="str">
        <f aca="false">IF(AB239="","",IFERROR(IF(CAL="هجري",(INDEX(UQ_START,Y239+12*(AB239))+MIN(Z239,INDEX(UQ_LEN,Y239+12*(AB239)))-1),DATE(YEAR(E239)+(AB239),MONTH(E239),MIN(DAY(E239),DAY(EOMONTH(DATE(YEAR(E239)+(AB239),MONTH(E239),1),0))))),""))</f>
        <v/>
      </c>
      <c r="AD239" s="0" t="str">
        <f aca="false">IF(AB239="","",IFERROR(IF(CAL="هجري",(INDEX(UQ_START,Y239+12*(AB239+1))+MIN(Z239,INDEX(UQ_LEN,Y239+12*(AB239+1)))-1),DATE(YEAR(E239)+(AB239+1),MONTH(E239),MIN(DAY(E239),DAY(EOMONTH(DATE(YEAR(E239)+(AB239+1),MONTH(E239),1),0))))),""))</f>
        <v/>
      </c>
      <c r="AE239" s="0" t="str">
        <f aca="false">IF(F239="","full",IFERROR(VLOOKUP(K239,L_ENDTAB,2,0),"full"))</f>
        <v>full</v>
      </c>
    </row>
    <row r="240" customFormat="false" ht="15" hidden="false" customHeight="false" outlineLevel="0" collapsed="false">
      <c r="A240" s="19" t="str">
        <f aca="false">IF(B240="","",ROW()-7)</f>
        <v/>
      </c>
      <c r="B240" s="6"/>
      <c r="C240" s="6"/>
      <c r="D240" s="6"/>
      <c r="E240" s="7"/>
      <c r="F240" s="7"/>
      <c r="G240" s="20"/>
      <c r="H240" s="20"/>
      <c r="I240" s="20"/>
      <c r="J240" s="6"/>
      <c r="K240" s="6"/>
      <c r="L240" s="21"/>
      <c r="M240" s="21"/>
      <c r="N240" s="15" t="str">
        <f aca="false">IF(B240="","",IF(F240="","على رأس العمل","انتهت خدمته"))</f>
        <v/>
      </c>
      <c r="O240" s="16" t="str">
        <f aca="false">IF(B240="","",N(G240)+N(H240)+N(I240))</f>
        <v/>
      </c>
      <c r="P240" s="22" t="str">
        <f aca="false">IF(B240="","",IF(F240="",AS_OF,F240))</f>
        <v/>
      </c>
      <c r="Q240" s="23" t="str">
        <f aca="false">IF(OR(AC240="",AD240=""),"",AB240+(X240-AC240)/(AD240-AC240))</f>
        <v/>
      </c>
      <c r="R240" s="16" t="str">
        <f aca="false">IF(Q240="","",O240/2*MIN(Q240,5)+O240*MAX(Q240-5,0))</f>
        <v/>
      </c>
      <c r="S240" s="16" t="str">
        <f aca="false">IF(Q240="","",IF(J240="لبعض الوقت","خارج النطاق",IF(J240="عمل مرن",0,R240)))</f>
        <v/>
      </c>
      <c r="T240" s="16" t="str">
        <f aca="false">IF(Q240="","",IF(J240="لبعض الوقت","خارج النطاق",IF(J240="عمل مرن",0,R240*IF(Q240&lt;2,0,IF(Q240&lt;=5,1/3,IF(Q240&lt;10,2/3,1))))))</f>
        <v/>
      </c>
      <c r="U240" s="16" t="str">
        <f aca="false">IF(F240="","",IF(Q240="","",IF(J240="لبعض الوقت","خارج النطاق",IF(J240="عمل مرن",0,R240*IF(AE240="none",0,IF(AE240="resign",IF(Q240&lt;2,0,IF(Q240&lt;=5,1/3,IF(Q240&lt;10,2/3,1))),1))))))</f>
        <v/>
      </c>
      <c r="V240" s="16" t="n">
        <f aca="false">IF(OR(OR(E240="",P240="",N(O240)&lt;=0),N(M240)&lt;=0),0,IF(J240="عمل مرن",0,N(M240)*O240/30))</f>
        <v>0</v>
      </c>
      <c r="W240" s="13" t="str">
        <f aca="false">IF(Q240="","",IF(F240="",N(S240),N(U240))+V240)</f>
        <v/>
      </c>
      <c r="X240" s="0" t="str">
        <f aca="false">IF(OR(E240="",P240="",N(O240)&lt;=0),"",P240+1-N(L240))</f>
        <v/>
      </c>
      <c r="Y240" s="0" t="str">
        <f aca="false">IF(OR(E240="",P240="",N(O240)&lt;=0),"",IFERROR(MATCH(E240,UQ_START,1),""))</f>
        <v/>
      </c>
      <c r="Z240" s="0" t="str">
        <f aca="false">IF(Y240="","",E240-INDEX(UQ_START,Y240)+1)</f>
        <v/>
      </c>
      <c r="AA240" s="0" t="str">
        <f aca="false">IF(AND(X240&lt;&gt;"",X240&gt;E240,OR(CAL="ميلادي",Y240&lt;&gt;"")),INT((X240-E240)/IF(CAL="هجري",355,366)),"")</f>
        <v/>
      </c>
      <c r="AB240" s="0" t="str">
        <f aca="false">IF(AA240="","",IFERROR(AA240+IF(IF(CAL="هجري",(INDEX(UQ_START,Y240+12*(AA240+1))+MIN(Z240,INDEX(UQ_LEN,Y240+12*(AA240+1)))-1),DATE(YEAR(E240)+(AA240+1),MONTH(E240),MIN(DAY(E240),DAY(EOMONTH(DATE(YEAR(E240)+(AA240+1),MONTH(E240),1),0)))))&lt;=X240,1,0),""))</f>
        <v/>
      </c>
      <c r="AC240" s="0" t="str">
        <f aca="false">IF(AB240="","",IFERROR(IF(CAL="هجري",(INDEX(UQ_START,Y240+12*(AB240))+MIN(Z240,INDEX(UQ_LEN,Y240+12*(AB240)))-1),DATE(YEAR(E240)+(AB240),MONTH(E240),MIN(DAY(E240),DAY(EOMONTH(DATE(YEAR(E240)+(AB240),MONTH(E240),1),0))))),""))</f>
        <v/>
      </c>
      <c r="AD240" s="0" t="str">
        <f aca="false">IF(AB240="","",IFERROR(IF(CAL="هجري",(INDEX(UQ_START,Y240+12*(AB240+1))+MIN(Z240,INDEX(UQ_LEN,Y240+12*(AB240+1)))-1),DATE(YEAR(E240)+(AB240+1),MONTH(E240),MIN(DAY(E240),DAY(EOMONTH(DATE(YEAR(E240)+(AB240+1),MONTH(E240),1),0))))),""))</f>
        <v/>
      </c>
      <c r="AE240" s="0" t="str">
        <f aca="false">IF(F240="","full",IFERROR(VLOOKUP(K240,L_ENDTAB,2,0),"full"))</f>
        <v>full</v>
      </c>
    </row>
    <row r="241" customFormat="false" ht="15" hidden="false" customHeight="false" outlineLevel="0" collapsed="false">
      <c r="A241" s="19" t="str">
        <f aca="false">IF(B241="","",ROW()-7)</f>
        <v/>
      </c>
      <c r="B241" s="6"/>
      <c r="C241" s="6"/>
      <c r="D241" s="6"/>
      <c r="E241" s="7"/>
      <c r="F241" s="7"/>
      <c r="G241" s="20"/>
      <c r="H241" s="20"/>
      <c r="I241" s="20"/>
      <c r="J241" s="6"/>
      <c r="K241" s="6"/>
      <c r="L241" s="21"/>
      <c r="M241" s="21"/>
      <c r="N241" s="15" t="str">
        <f aca="false">IF(B241="","",IF(F241="","على رأس العمل","انتهت خدمته"))</f>
        <v/>
      </c>
      <c r="O241" s="26" t="str">
        <f aca="false">IF(B241="","",N(G241)+N(H241)+N(I241))</f>
        <v/>
      </c>
      <c r="P241" s="27" t="str">
        <f aca="false">IF(B241="","",IF(F241="",AS_OF,F241))</f>
        <v/>
      </c>
      <c r="Q241" s="28" t="str">
        <f aca="false">IF(OR(AC241="",AD241=""),"",AB241+(X241-AC241)/(AD241-AC241))</f>
        <v/>
      </c>
      <c r="R241" s="26" t="str">
        <f aca="false">IF(Q241="","",O241/2*MIN(Q241,5)+O241*MAX(Q241-5,0))</f>
        <v/>
      </c>
      <c r="S241" s="26" t="str">
        <f aca="false">IF(Q241="","",IF(J241="لبعض الوقت","خارج النطاق",IF(J241="عمل مرن",0,R241)))</f>
        <v/>
      </c>
      <c r="T241" s="26" t="str">
        <f aca="false">IF(Q241="","",IF(J241="لبعض الوقت","خارج النطاق",IF(J241="عمل مرن",0,R241*IF(Q241&lt;2,0,IF(Q241&lt;=5,1/3,IF(Q241&lt;10,2/3,1))))))</f>
        <v/>
      </c>
      <c r="U241" s="26" t="str">
        <f aca="false">IF(F241="","",IF(Q241="","",IF(J241="لبعض الوقت","خارج النطاق",IF(J241="عمل مرن",0,R241*IF(AE241="none",0,IF(AE241="resign",IF(Q241&lt;2,0,IF(Q241&lt;=5,1/3,IF(Q241&lt;10,2/3,1))),1))))))</f>
        <v/>
      </c>
      <c r="V241" s="26" t="n">
        <f aca="false">IF(OR(OR(E241="",P241="",N(O241)&lt;=0),N(M241)&lt;=0),0,IF(J241="عمل مرن",0,N(M241)*O241/30))</f>
        <v>0</v>
      </c>
      <c r="W241" s="29" t="str">
        <f aca="false">IF(Q241="","",IF(F241="",N(S241),N(U241))+V241)</f>
        <v/>
      </c>
      <c r="X241" s="0" t="str">
        <f aca="false">IF(OR(E241="",P241="",N(O241)&lt;=0),"",P241+1-N(L241))</f>
        <v/>
      </c>
      <c r="Y241" s="0" t="str">
        <f aca="false">IF(OR(E241="",P241="",N(O241)&lt;=0),"",IFERROR(MATCH(E241,UQ_START,1),""))</f>
        <v/>
      </c>
      <c r="Z241" s="0" t="str">
        <f aca="false">IF(Y241="","",E241-INDEX(UQ_START,Y241)+1)</f>
        <v/>
      </c>
      <c r="AA241" s="0" t="str">
        <f aca="false">IF(AND(X241&lt;&gt;"",X241&gt;E241,OR(CAL="ميلادي",Y241&lt;&gt;"")),INT((X241-E241)/IF(CAL="هجري",355,366)),"")</f>
        <v/>
      </c>
      <c r="AB241" s="0" t="str">
        <f aca="false">IF(AA241="","",IFERROR(AA241+IF(IF(CAL="هجري",(INDEX(UQ_START,Y241+12*(AA241+1))+MIN(Z241,INDEX(UQ_LEN,Y241+12*(AA241+1)))-1),DATE(YEAR(E241)+(AA241+1),MONTH(E241),MIN(DAY(E241),DAY(EOMONTH(DATE(YEAR(E241)+(AA241+1),MONTH(E241),1),0)))))&lt;=X241,1,0),""))</f>
        <v/>
      </c>
      <c r="AC241" s="0" t="str">
        <f aca="false">IF(AB241="","",IFERROR(IF(CAL="هجري",(INDEX(UQ_START,Y241+12*(AB241))+MIN(Z241,INDEX(UQ_LEN,Y241+12*(AB241)))-1),DATE(YEAR(E241)+(AB241),MONTH(E241),MIN(DAY(E241),DAY(EOMONTH(DATE(YEAR(E241)+(AB241),MONTH(E241),1),0))))),""))</f>
        <v/>
      </c>
      <c r="AD241" s="0" t="str">
        <f aca="false">IF(AB241="","",IFERROR(IF(CAL="هجري",(INDEX(UQ_START,Y241+12*(AB241+1))+MIN(Z241,INDEX(UQ_LEN,Y241+12*(AB241+1)))-1),DATE(YEAR(E241)+(AB241+1),MONTH(E241),MIN(DAY(E241),DAY(EOMONTH(DATE(YEAR(E241)+(AB241+1),MONTH(E241),1),0))))),""))</f>
        <v/>
      </c>
      <c r="AE241" s="0" t="str">
        <f aca="false">IF(F241="","full",IFERROR(VLOOKUP(K241,L_ENDTAB,2,0),"full"))</f>
        <v>full</v>
      </c>
    </row>
    <row r="242" customFormat="false" ht="15" hidden="false" customHeight="false" outlineLevel="0" collapsed="false">
      <c r="A242" s="19" t="str">
        <f aca="false">IF(B242="","",ROW()-7)</f>
        <v/>
      </c>
      <c r="B242" s="6"/>
      <c r="C242" s="6"/>
      <c r="D242" s="6"/>
      <c r="E242" s="7"/>
      <c r="F242" s="7"/>
      <c r="G242" s="20"/>
      <c r="H242" s="20"/>
      <c r="I242" s="20"/>
      <c r="J242" s="6"/>
      <c r="K242" s="6"/>
      <c r="L242" s="21"/>
      <c r="M242" s="21"/>
      <c r="N242" s="15" t="str">
        <f aca="false">IF(B242="","",IF(F242="","على رأس العمل","انتهت خدمته"))</f>
        <v/>
      </c>
      <c r="O242" s="16" t="str">
        <f aca="false">IF(B242="","",N(G242)+N(H242)+N(I242))</f>
        <v/>
      </c>
      <c r="P242" s="22" t="str">
        <f aca="false">IF(B242="","",IF(F242="",AS_OF,F242))</f>
        <v/>
      </c>
      <c r="Q242" s="23" t="str">
        <f aca="false">IF(OR(AC242="",AD242=""),"",AB242+(X242-AC242)/(AD242-AC242))</f>
        <v/>
      </c>
      <c r="R242" s="16" t="str">
        <f aca="false">IF(Q242="","",O242/2*MIN(Q242,5)+O242*MAX(Q242-5,0))</f>
        <v/>
      </c>
      <c r="S242" s="16" t="str">
        <f aca="false">IF(Q242="","",IF(J242="لبعض الوقت","خارج النطاق",IF(J242="عمل مرن",0,R242)))</f>
        <v/>
      </c>
      <c r="T242" s="16" t="str">
        <f aca="false">IF(Q242="","",IF(J242="لبعض الوقت","خارج النطاق",IF(J242="عمل مرن",0,R242*IF(Q242&lt;2,0,IF(Q242&lt;=5,1/3,IF(Q242&lt;10,2/3,1))))))</f>
        <v/>
      </c>
      <c r="U242" s="16" t="str">
        <f aca="false">IF(F242="","",IF(Q242="","",IF(J242="لبعض الوقت","خارج النطاق",IF(J242="عمل مرن",0,R242*IF(AE242="none",0,IF(AE242="resign",IF(Q242&lt;2,0,IF(Q242&lt;=5,1/3,IF(Q242&lt;10,2/3,1))),1))))))</f>
        <v/>
      </c>
      <c r="V242" s="16" t="n">
        <f aca="false">IF(OR(OR(E242="",P242="",N(O242)&lt;=0),N(M242)&lt;=0),0,IF(J242="عمل مرن",0,N(M242)*O242/30))</f>
        <v>0</v>
      </c>
      <c r="W242" s="13" t="str">
        <f aca="false">IF(Q242="","",IF(F242="",N(S242),N(U242))+V242)</f>
        <v/>
      </c>
      <c r="X242" s="0" t="str">
        <f aca="false">IF(OR(E242="",P242="",N(O242)&lt;=0),"",P242+1-N(L242))</f>
        <v/>
      </c>
      <c r="Y242" s="0" t="str">
        <f aca="false">IF(OR(E242="",P242="",N(O242)&lt;=0),"",IFERROR(MATCH(E242,UQ_START,1),""))</f>
        <v/>
      </c>
      <c r="Z242" s="0" t="str">
        <f aca="false">IF(Y242="","",E242-INDEX(UQ_START,Y242)+1)</f>
        <v/>
      </c>
      <c r="AA242" s="0" t="str">
        <f aca="false">IF(AND(X242&lt;&gt;"",X242&gt;E242,OR(CAL="ميلادي",Y242&lt;&gt;"")),INT((X242-E242)/IF(CAL="هجري",355,366)),"")</f>
        <v/>
      </c>
      <c r="AB242" s="0" t="str">
        <f aca="false">IF(AA242="","",IFERROR(AA242+IF(IF(CAL="هجري",(INDEX(UQ_START,Y242+12*(AA242+1))+MIN(Z242,INDEX(UQ_LEN,Y242+12*(AA242+1)))-1),DATE(YEAR(E242)+(AA242+1),MONTH(E242),MIN(DAY(E242),DAY(EOMONTH(DATE(YEAR(E242)+(AA242+1),MONTH(E242),1),0)))))&lt;=X242,1,0),""))</f>
        <v/>
      </c>
      <c r="AC242" s="0" t="str">
        <f aca="false">IF(AB242="","",IFERROR(IF(CAL="هجري",(INDEX(UQ_START,Y242+12*(AB242))+MIN(Z242,INDEX(UQ_LEN,Y242+12*(AB242)))-1),DATE(YEAR(E242)+(AB242),MONTH(E242),MIN(DAY(E242),DAY(EOMONTH(DATE(YEAR(E242)+(AB242),MONTH(E242),1),0))))),""))</f>
        <v/>
      </c>
      <c r="AD242" s="0" t="str">
        <f aca="false">IF(AB242="","",IFERROR(IF(CAL="هجري",(INDEX(UQ_START,Y242+12*(AB242+1))+MIN(Z242,INDEX(UQ_LEN,Y242+12*(AB242+1)))-1),DATE(YEAR(E242)+(AB242+1),MONTH(E242),MIN(DAY(E242),DAY(EOMONTH(DATE(YEAR(E242)+(AB242+1),MONTH(E242),1),0))))),""))</f>
        <v/>
      </c>
      <c r="AE242" s="0" t="str">
        <f aca="false">IF(F242="","full",IFERROR(VLOOKUP(K242,L_ENDTAB,2,0),"full"))</f>
        <v>full</v>
      </c>
    </row>
    <row r="243" customFormat="false" ht="15" hidden="false" customHeight="false" outlineLevel="0" collapsed="false">
      <c r="A243" s="19" t="str">
        <f aca="false">IF(B243="","",ROW()-7)</f>
        <v/>
      </c>
      <c r="B243" s="6"/>
      <c r="C243" s="6"/>
      <c r="D243" s="6"/>
      <c r="E243" s="7"/>
      <c r="F243" s="7"/>
      <c r="G243" s="20"/>
      <c r="H243" s="20"/>
      <c r="I243" s="20"/>
      <c r="J243" s="6"/>
      <c r="K243" s="6"/>
      <c r="L243" s="21"/>
      <c r="M243" s="21"/>
      <c r="N243" s="15" t="str">
        <f aca="false">IF(B243="","",IF(F243="","على رأس العمل","انتهت خدمته"))</f>
        <v/>
      </c>
      <c r="O243" s="26" t="str">
        <f aca="false">IF(B243="","",N(G243)+N(H243)+N(I243))</f>
        <v/>
      </c>
      <c r="P243" s="27" t="str">
        <f aca="false">IF(B243="","",IF(F243="",AS_OF,F243))</f>
        <v/>
      </c>
      <c r="Q243" s="28" t="str">
        <f aca="false">IF(OR(AC243="",AD243=""),"",AB243+(X243-AC243)/(AD243-AC243))</f>
        <v/>
      </c>
      <c r="R243" s="26" t="str">
        <f aca="false">IF(Q243="","",O243/2*MIN(Q243,5)+O243*MAX(Q243-5,0))</f>
        <v/>
      </c>
      <c r="S243" s="26" t="str">
        <f aca="false">IF(Q243="","",IF(J243="لبعض الوقت","خارج النطاق",IF(J243="عمل مرن",0,R243)))</f>
        <v/>
      </c>
      <c r="T243" s="26" t="str">
        <f aca="false">IF(Q243="","",IF(J243="لبعض الوقت","خارج النطاق",IF(J243="عمل مرن",0,R243*IF(Q243&lt;2,0,IF(Q243&lt;=5,1/3,IF(Q243&lt;10,2/3,1))))))</f>
        <v/>
      </c>
      <c r="U243" s="26" t="str">
        <f aca="false">IF(F243="","",IF(Q243="","",IF(J243="لبعض الوقت","خارج النطاق",IF(J243="عمل مرن",0,R243*IF(AE243="none",0,IF(AE243="resign",IF(Q243&lt;2,0,IF(Q243&lt;=5,1/3,IF(Q243&lt;10,2/3,1))),1))))))</f>
        <v/>
      </c>
      <c r="V243" s="26" t="n">
        <f aca="false">IF(OR(OR(E243="",P243="",N(O243)&lt;=0),N(M243)&lt;=0),0,IF(J243="عمل مرن",0,N(M243)*O243/30))</f>
        <v>0</v>
      </c>
      <c r="W243" s="29" t="str">
        <f aca="false">IF(Q243="","",IF(F243="",N(S243),N(U243))+V243)</f>
        <v/>
      </c>
      <c r="X243" s="0" t="str">
        <f aca="false">IF(OR(E243="",P243="",N(O243)&lt;=0),"",P243+1-N(L243))</f>
        <v/>
      </c>
      <c r="Y243" s="0" t="str">
        <f aca="false">IF(OR(E243="",P243="",N(O243)&lt;=0),"",IFERROR(MATCH(E243,UQ_START,1),""))</f>
        <v/>
      </c>
      <c r="Z243" s="0" t="str">
        <f aca="false">IF(Y243="","",E243-INDEX(UQ_START,Y243)+1)</f>
        <v/>
      </c>
      <c r="AA243" s="0" t="str">
        <f aca="false">IF(AND(X243&lt;&gt;"",X243&gt;E243,OR(CAL="ميلادي",Y243&lt;&gt;"")),INT((X243-E243)/IF(CAL="هجري",355,366)),"")</f>
        <v/>
      </c>
      <c r="AB243" s="0" t="str">
        <f aca="false">IF(AA243="","",IFERROR(AA243+IF(IF(CAL="هجري",(INDEX(UQ_START,Y243+12*(AA243+1))+MIN(Z243,INDEX(UQ_LEN,Y243+12*(AA243+1)))-1),DATE(YEAR(E243)+(AA243+1),MONTH(E243),MIN(DAY(E243),DAY(EOMONTH(DATE(YEAR(E243)+(AA243+1),MONTH(E243),1),0)))))&lt;=X243,1,0),""))</f>
        <v/>
      </c>
      <c r="AC243" s="0" t="str">
        <f aca="false">IF(AB243="","",IFERROR(IF(CAL="هجري",(INDEX(UQ_START,Y243+12*(AB243))+MIN(Z243,INDEX(UQ_LEN,Y243+12*(AB243)))-1),DATE(YEAR(E243)+(AB243),MONTH(E243),MIN(DAY(E243),DAY(EOMONTH(DATE(YEAR(E243)+(AB243),MONTH(E243),1),0))))),""))</f>
        <v/>
      </c>
      <c r="AD243" s="0" t="str">
        <f aca="false">IF(AB243="","",IFERROR(IF(CAL="هجري",(INDEX(UQ_START,Y243+12*(AB243+1))+MIN(Z243,INDEX(UQ_LEN,Y243+12*(AB243+1)))-1),DATE(YEAR(E243)+(AB243+1),MONTH(E243),MIN(DAY(E243),DAY(EOMONTH(DATE(YEAR(E243)+(AB243+1),MONTH(E243),1),0))))),""))</f>
        <v/>
      </c>
      <c r="AE243" s="0" t="str">
        <f aca="false">IF(F243="","full",IFERROR(VLOOKUP(K243,L_ENDTAB,2,0),"full"))</f>
        <v>full</v>
      </c>
    </row>
    <row r="244" customFormat="false" ht="15" hidden="false" customHeight="false" outlineLevel="0" collapsed="false">
      <c r="A244" s="19" t="str">
        <f aca="false">IF(B244="","",ROW()-7)</f>
        <v/>
      </c>
      <c r="B244" s="6"/>
      <c r="C244" s="6"/>
      <c r="D244" s="6"/>
      <c r="E244" s="7"/>
      <c r="F244" s="7"/>
      <c r="G244" s="20"/>
      <c r="H244" s="20"/>
      <c r="I244" s="20"/>
      <c r="J244" s="6"/>
      <c r="K244" s="6"/>
      <c r="L244" s="21"/>
      <c r="M244" s="21"/>
      <c r="N244" s="15" t="str">
        <f aca="false">IF(B244="","",IF(F244="","على رأس العمل","انتهت خدمته"))</f>
        <v/>
      </c>
      <c r="O244" s="16" t="str">
        <f aca="false">IF(B244="","",N(G244)+N(H244)+N(I244))</f>
        <v/>
      </c>
      <c r="P244" s="22" t="str">
        <f aca="false">IF(B244="","",IF(F244="",AS_OF,F244))</f>
        <v/>
      </c>
      <c r="Q244" s="23" t="str">
        <f aca="false">IF(OR(AC244="",AD244=""),"",AB244+(X244-AC244)/(AD244-AC244))</f>
        <v/>
      </c>
      <c r="R244" s="16" t="str">
        <f aca="false">IF(Q244="","",O244/2*MIN(Q244,5)+O244*MAX(Q244-5,0))</f>
        <v/>
      </c>
      <c r="S244" s="16" t="str">
        <f aca="false">IF(Q244="","",IF(J244="لبعض الوقت","خارج النطاق",IF(J244="عمل مرن",0,R244)))</f>
        <v/>
      </c>
      <c r="T244" s="16" t="str">
        <f aca="false">IF(Q244="","",IF(J244="لبعض الوقت","خارج النطاق",IF(J244="عمل مرن",0,R244*IF(Q244&lt;2,0,IF(Q244&lt;=5,1/3,IF(Q244&lt;10,2/3,1))))))</f>
        <v/>
      </c>
      <c r="U244" s="16" t="str">
        <f aca="false">IF(F244="","",IF(Q244="","",IF(J244="لبعض الوقت","خارج النطاق",IF(J244="عمل مرن",0,R244*IF(AE244="none",0,IF(AE244="resign",IF(Q244&lt;2,0,IF(Q244&lt;=5,1/3,IF(Q244&lt;10,2/3,1))),1))))))</f>
        <v/>
      </c>
      <c r="V244" s="16" t="n">
        <f aca="false">IF(OR(OR(E244="",P244="",N(O244)&lt;=0),N(M244)&lt;=0),0,IF(J244="عمل مرن",0,N(M244)*O244/30))</f>
        <v>0</v>
      </c>
      <c r="W244" s="13" t="str">
        <f aca="false">IF(Q244="","",IF(F244="",N(S244),N(U244))+V244)</f>
        <v/>
      </c>
      <c r="X244" s="0" t="str">
        <f aca="false">IF(OR(E244="",P244="",N(O244)&lt;=0),"",P244+1-N(L244))</f>
        <v/>
      </c>
      <c r="Y244" s="0" t="str">
        <f aca="false">IF(OR(E244="",P244="",N(O244)&lt;=0),"",IFERROR(MATCH(E244,UQ_START,1),""))</f>
        <v/>
      </c>
      <c r="Z244" s="0" t="str">
        <f aca="false">IF(Y244="","",E244-INDEX(UQ_START,Y244)+1)</f>
        <v/>
      </c>
      <c r="AA244" s="0" t="str">
        <f aca="false">IF(AND(X244&lt;&gt;"",X244&gt;E244,OR(CAL="ميلادي",Y244&lt;&gt;"")),INT((X244-E244)/IF(CAL="هجري",355,366)),"")</f>
        <v/>
      </c>
      <c r="AB244" s="0" t="str">
        <f aca="false">IF(AA244="","",IFERROR(AA244+IF(IF(CAL="هجري",(INDEX(UQ_START,Y244+12*(AA244+1))+MIN(Z244,INDEX(UQ_LEN,Y244+12*(AA244+1)))-1),DATE(YEAR(E244)+(AA244+1),MONTH(E244),MIN(DAY(E244),DAY(EOMONTH(DATE(YEAR(E244)+(AA244+1),MONTH(E244),1),0)))))&lt;=X244,1,0),""))</f>
        <v/>
      </c>
      <c r="AC244" s="0" t="str">
        <f aca="false">IF(AB244="","",IFERROR(IF(CAL="هجري",(INDEX(UQ_START,Y244+12*(AB244))+MIN(Z244,INDEX(UQ_LEN,Y244+12*(AB244)))-1),DATE(YEAR(E244)+(AB244),MONTH(E244),MIN(DAY(E244),DAY(EOMONTH(DATE(YEAR(E244)+(AB244),MONTH(E244),1),0))))),""))</f>
        <v/>
      </c>
      <c r="AD244" s="0" t="str">
        <f aca="false">IF(AB244="","",IFERROR(IF(CAL="هجري",(INDEX(UQ_START,Y244+12*(AB244+1))+MIN(Z244,INDEX(UQ_LEN,Y244+12*(AB244+1)))-1),DATE(YEAR(E244)+(AB244+1),MONTH(E244),MIN(DAY(E244),DAY(EOMONTH(DATE(YEAR(E244)+(AB244+1),MONTH(E244),1),0))))),""))</f>
        <v/>
      </c>
      <c r="AE244" s="0" t="str">
        <f aca="false">IF(F244="","full",IFERROR(VLOOKUP(K244,L_ENDTAB,2,0),"full"))</f>
        <v>full</v>
      </c>
    </row>
    <row r="245" customFormat="false" ht="15" hidden="false" customHeight="false" outlineLevel="0" collapsed="false">
      <c r="A245" s="19" t="str">
        <f aca="false">IF(B245="","",ROW()-7)</f>
        <v/>
      </c>
      <c r="B245" s="6"/>
      <c r="C245" s="6"/>
      <c r="D245" s="6"/>
      <c r="E245" s="7"/>
      <c r="F245" s="7"/>
      <c r="G245" s="20"/>
      <c r="H245" s="20"/>
      <c r="I245" s="20"/>
      <c r="J245" s="6"/>
      <c r="K245" s="6"/>
      <c r="L245" s="21"/>
      <c r="M245" s="21"/>
      <c r="N245" s="15" t="str">
        <f aca="false">IF(B245="","",IF(F245="","على رأس العمل","انتهت خدمته"))</f>
        <v/>
      </c>
      <c r="O245" s="26" t="str">
        <f aca="false">IF(B245="","",N(G245)+N(H245)+N(I245))</f>
        <v/>
      </c>
      <c r="P245" s="27" t="str">
        <f aca="false">IF(B245="","",IF(F245="",AS_OF,F245))</f>
        <v/>
      </c>
      <c r="Q245" s="28" t="str">
        <f aca="false">IF(OR(AC245="",AD245=""),"",AB245+(X245-AC245)/(AD245-AC245))</f>
        <v/>
      </c>
      <c r="R245" s="26" t="str">
        <f aca="false">IF(Q245="","",O245/2*MIN(Q245,5)+O245*MAX(Q245-5,0))</f>
        <v/>
      </c>
      <c r="S245" s="26" t="str">
        <f aca="false">IF(Q245="","",IF(J245="لبعض الوقت","خارج النطاق",IF(J245="عمل مرن",0,R245)))</f>
        <v/>
      </c>
      <c r="T245" s="26" t="str">
        <f aca="false">IF(Q245="","",IF(J245="لبعض الوقت","خارج النطاق",IF(J245="عمل مرن",0,R245*IF(Q245&lt;2,0,IF(Q245&lt;=5,1/3,IF(Q245&lt;10,2/3,1))))))</f>
        <v/>
      </c>
      <c r="U245" s="26" t="str">
        <f aca="false">IF(F245="","",IF(Q245="","",IF(J245="لبعض الوقت","خارج النطاق",IF(J245="عمل مرن",0,R245*IF(AE245="none",0,IF(AE245="resign",IF(Q245&lt;2,0,IF(Q245&lt;=5,1/3,IF(Q245&lt;10,2/3,1))),1))))))</f>
        <v/>
      </c>
      <c r="V245" s="26" t="n">
        <f aca="false">IF(OR(OR(E245="",P245="",N(O245)&lt;=0),N(M245)&lt;=0),0,IF(J245="عمل مرن",0,N(M245)*O245/30))</f>
        <v>0</v>
      </c>
      <c r="W245" s="29" t="str">
        <f aca="false">IF(Q245="","",IF(F245="",N(S245),N(U245))+V245)</f>
        <v/>
      </c>
      <c r="X245" s="0" t="str">
        <f aca="false">IF(OR(E245="",P245="",N(O245)&lt;=0),"",P245+1-N(L245))</f>
        <v/>
      </c>
      <c r="Y245" s="0" t="str">
        <f aca="false">IF(OR(E245="",P245="",N(O245)&lt;=0),"",IFERROR(MATCH(E245,UQ_START,1),""))</f>
        <v/>
      </c>
      <c r="Z245" s="0" t="str">
        <f aca="false">IF(Y245="","",E245-INDEX(UQ_START,Y245)+1)</f>
        <v/>
      </c>
      <c r="AA245" s="0" t="str">
        <f aca="false">IF(AND(X245&lt;&gt;"",X245&gt;E245,OR(CAL="ميلادي",Y245&lt;&gt;"")),INT((X245-E245)/IF(CAL="هجري",355,366)),"")</f>
        <v/>
      </c>
      <c r="AB245" s="0" t="str">
        <f aca="false">IF(AA245="","",IFERROR(AA245+IF(IF(CAL="هجري",(INDEX(UQ_START,Y245+12*(AA245+1))+MIN(Z245,INDEX(UQ_LEN,Y245+12*(AA245+1)))-1),DATE(YEAR(E245)+(AA245+1),MONTH(E245),MIN(DAY(E245),DAY(EOMONTH(DATE(YEAR(E245)+(AA245+1),MONTH(E245),1),0)))))&lt;=X245,1,0),""))</f>
        <v/>
      </c>
      <c r="AC245" s="0" t="str">
        <f aca="false">IF(AB245="","",IFERROR(IF(CAL="هجري",(INDEX(UQ_START,Y245+12*(AB245))+MIN(Z245,INDEX(UQ_LEN,Y245+12*(AB245)))-1),DATE(YEAR(E245)+(AB245),MONTH(E245),MIN(DAY(E245),DAY(EOMONTH(DATE(YEAR(E245)+(AB245),MONTH(E245),1),0))))),""))</f>
        <v/>
      </c>
      <c r="AD245" s="0" t="str">
        <f aca="false">IF(AB245="","",IFERROR(IF(CAL="هجري",(INDEX(UQ_START,Y245+12*(AB245+1))+MIN(Z245,INDEX(UQ_LEN,Y245+12*(AB245+1)))-1),DATE(YEAR(E245)+(AB245+1),MONTH(E245),MIN(DAY(E245),DAY(EOMONTH(DATE(YEAR(E245)+(AB245+1),MONTH(E245),1),0))))),""))</f>
        <v/>
      </c>
      <c r="AE245" s="0" t="str">
        <f aca="false">IF(F245="","full",IFERROR(VLOOKUP(K245,L_ENDTAB,2,0),"full"))</f>
        <v>full</v>
      </c>
    </row>
    <row r="246" customFormat="false" ht="15" hidden="false" customHeight="false" outlineLevel="0" collapsed="false">
      <c r="A246" s="19" t="str">
        <f aca="false">IF(B246="","",ROW()-7)</f>
        <v/>
      </c>
      <c r="B246" s="6"/>
      <c r="C246" s="6"/>
      <c r="D246" s="6"/>
      <c r="E246" s="7"/>
      <c r="F246" s="7"/>
      <c r="G246" s="20"/>
      <c r="H246" s="20"/>
      <c r="I246" s="20"/>
      <c r="J246" s="6"/>
      <c r="K246" s="6"/>
      <c r="L246" s="21"/>
      <c r="M246" s="21"/>
      <c r="N246" s="15" t="str">
        <f aca="false">IF(B246="","",IF(F246="","على رأس العمل","انتهت خدمته"))</f>
        <v/>
      </c>
      <c r="O246" s="16" t="str">
        <f aca="false">IF(B246="","",N(G246)+N(H246)+N(I246))</f>
        <v/>
      </c>
      <c r="P246" s="22" t="str">
        <f aca="false">IF(B246="","",IF(F246="",AS_OF,F246))</f>
        <v/>
      </c>
      <c r="Q246" s="23" t="str">
        <f aca="false">IF(OR(AC246="",AD246=""),"",AB246+(X246-AC246)/(AD246-AC246))</f>
        <v/>
      </c>
      <c r="R246" s="16" t="str">
        <f aca="false">IF(Q246="","",O246/2*MIN(Q246,5)+O246*MAX(Q246-5,0))</f>
        <v/>
      </c>
      <c r="S246" s="16" t="str">
        <f aca="false">IF(Q246="","",IF(J246="لبعض الوقت","خارج النطاق",IF(J246="عمل مرن",0,R246)))</f>
        <v/>
      </c>
      <c r="T246" s="16" t="str">
        <f aca="false">IF(Q246="","",IF(J246="لبعض الوقت","خارج النطاق",IF(J246="عمل مرن",0,R246*IF(Q246&lt;2,0,IF(Q246&lt;=5,1/3,IF(Q246&lt;10,2/3,1))))))</f>
        <v/>
      </c>
      <c r="U246" s="16" t="str">
        <f aca="false">IF(F246="","",IF(Q246="","",IF(J246="لبعض الوقت","خارج النطاق",IF(J246="عمل مرن",0,R246*IF(AE246="none",0,IF(AE246="resign",IF(Q246&lt;2,0,IF(Q246&lt;=5,1/3,IF(Q246&lt;10,2/3,1))),1))))))</f>
        <v/>
      </c>
      <c r="V246" s="16" t="n">
        <f aca="false">IF(OR(OR(E246="",P246="",N(O246)&lt;=0),N(M246)&lt;=0),0,IF(J246="عمل مرن",0,N(M246)*O246/30))</f>
        <v>0</v>
      </c>
      <c r="W246" s="13" t="str">
        <f aca="false">IF(Q246="","",IF(F246="",N(S246),N(U246))+V246)</f>
        <v/>
      </c>
      <c r="X246" s="0" t="str">
        <f aca="false">IF(OR(E246="",P246="",N(O246)&lt;=0),"",P246+1-N(L246))</f>
        <v/>
      </c>
      <c r="Y246" s="0" t="str">
        <f aca="false">IF(OR(E246="",P246="",N(O246)&lt;=0),"",IFERROR(MATCH(E246,UQ_START,1),""))</f>
        <v/>
      </c>
      <c r="Z246" s="0" t="str">
        <f aca="false">IF(Y246="","",E246-INDEX(UQ_START,Y246)+1)</f>
        <v/>
      </c>
      <c r="AA246" s="0" t="str">
        <f aca="false">IF(AND(X246&lt;&gt;"",X246&gt;E246,OR(CAL="ميلادي",Y246&lt;&gt;"")),INT((X246-E246)/IF(CAL="هجري",355,366)),"")</f>
        <v/>
      </c>
      <c r="AB246" s="0" t="str">
        <f aca="false">IF(AA246="","",IFERROR(AA246+IF(IF(CAL="هجري",(INDEX(UQ_START,Y246+12*(AA246+1))+MIN(Z246,INDEX(UQ_LEN,Y246+12*(AA246+1)))-1),DATE(YEAR(E246)+(AA246+1),MONTH(E246),MIN(DAY(E246),DAY(EOMONTH(DATE(YEAR(E246)+(AA246+1),MONTH(E246),1),0)))))&lt;=X246,1,0),""))</f>
        <v/>
      </c>
      <c r="AC246" s="0" t="str">
        <f aca="false">IF(AB246="","",IFERROR(IF(CAL="هجري",(INDEX(UQ_START,Y246+12*(AB246))+MIN(Z246,INDEX(UQ_LEN,Y246+12*(AB246)))-1),DATE(YEAR(E246)+(AB246),MONTH(E246),MIN(DAY(E246),DAY(EOMONTH(DATE(YEAR(E246)+(AB246),MONTH(E246),1),0))))),""))</f>
        <v/>
      </c>
      <c r="AD246" s="0" t="str">
        <f aca="false">IF(AB246="","",IFERROR(IF(CAL="هجري",(INDEX(UQ_START,Y246+12*(AB246+1))+MIN(Z246,INDEX(UQ_LEN,Y246+12*(AB246+1)))-1),DATE(YEAR(E246)+(AB246+1),MONTH(E246),MIN(DAY(E246),DAY(EOMONTH(DATE(YEAR(E246)+(AB246+1),MONTH(E246),1),0))))),""))</f>
        <v/>
      </c>
      <c r="AE246" s="0" t="str">
        <f aca="false">IF(F246="","full",IFERROR(VLOOKUP(K246,L_ENDTAB,2,0),"full"))</f>
        <v>full</v>
      </c>
    </row>
    <row r="247" customFormat="false" ht="15" hidden="false" customHeight="false" outlineLevel="0" collapsed="false">
      <c r="A247" s="19" t="str">
        <f aca="false">IF(B247="","",ROW()-7)</f>
        <v/>
      </c>
      <c r="B247" s="6"/>
      <c r="C247" s="6"/>
      <c r="D247" s="6"/>
      <c r="E247" s="7"/>
      <c r="F247" s="7"/>
      <c r="G247" s="20"/>
      <c r="H247" s="20"/>
      <c r="I247" s="20"/>
      <c r="J247" s="6"/>
      <c r="K247" s="6"/>
      <c r="L247" s="21"/>
      <c r="M247" s="21"/>
      <c r="N247" s="15" t="str">
        <f aca="false">IF(B247="","",IF(F247="","على رأس العمل","انتهت خدمته"))</f>
        <v/>
      </c>
      <c r="O247" s="26" t="str">
        <f aca="false">IF(B247="","",N(G247)+N(H247)+N(I247))</f>
        <v/>
      </c>
      <c r="P247" s="27" t="str">
        <f aca="false">IF(B247="","",IF(F247="",AS_OF,F247))</f>
        <v/>
      </c>
      <c r="Q247" s="28" t="str">
        <f aca="false">IF(OR(AC247="",AD247=""),"",AB247+(X247-AC247)/(AD247-AC247))</f>
        <v/>
      </c>
      <c r="R247" s="26" t="str">
        <f aca="false">IF(Q247="","",O247/2*MIN(Q247,5)+O247*MAX(Q247-5,0))</f>
        <v/>
      </c>
      <c r="S247" s="26" t="str">
        <f aca="false">IF(Q247="","",IF(J247="لبعض الوقت","خارج النطاق",IF(J247="عمل مرن",0,R247)))</f>
        <v/>
      </c>
      <c r="T247" s="26" t="str">
        <f aca="false">IF(Q247="","",IF(J247="لبعض الوقت","خارج النطاق",IF(J247="عمل مرن",0,R247*IF(Q247&lt;2,0,IF(Q247&lt;=5,1/3,IF(Q247&lt;10,2/3,1))))))</f>
        <v/>
      </c>
      <c r="U247" s="26" t="str">
        <f aca="false">IF(F247="","",IF(Q247="","",IF(J247="لبعض الوقت","خارج النطاق",IF(J247="عمل مرن",0,R247*IF(AE247="none",0,IF(AE247="resign",IF(Q247&lt;2,0,IF(Q247&lt;=5,1/3,IF(Q247&lt;10,2/3,1))),1))))))</f>
        <v/>
      </c>
      <c r="V247" s="26" t="n">
        <f aca="false">IF(OR(OR(E247="",P247="",N(O247)&lt;=0),N(M247)&lt;=0),0,IF(J247="عمل مرن",0,N(M247)*O247/30))</f>
        <v>0</v>
      </c>
      <c r="W247" s="29" t="str">
        <f aca="false">IF(Q247="","",IF(F247="",N(S247),N(U247))+V247)</f>
        <v/>
      </c>
      <c r="X247" s="0" t="str">
        <f aca="false">IF(OR(E247="",P247="",N(O247)&lt;=0),"",P247+1-N(L247))</f>
        <v/>
      </c>
      <c r="Y247" s="0" t="str">
        <f aca="false">IF(OR(E247="",P247="",N(O247)&lt;=0),"",IFERROR(MATCH(E247,UQ_START,1),""))</f>
        <v/>
      </c>
      <c r="Z247" s="0" t="str">
        <f aca="false">IF(Y247="","",E247-INDEX(UQ_START,Y247)+1)</f>
        <v/>
      </c>
      <c r="AA247" s="0" t="str">
        <f aca="false">IF(AND(X247&lt;&gt;"",X247&gt;E247,OR(CAL="ميلادي",Y247&lt;&gt;"")),INT((X247-E247)/IF(CAL="هجري",355,366)),"")</f>
        <v/>
      </c>
      <c r="AB247" s="0" t="str">
        <f aca="false">IF(AA247="","",IFERROR(AA247+IF(IF(CAL="هجري",(INDEX(UQ_START,Y247+12*(AA247+1))+MIN(Z247,INDEX(UQ_LEN,Y247+12*(AA247+1)))-1),DATE(YEAR(E247)+(AA247+1),MONTH(E247),MIN(DAY(E247),DAY(EOMONTH(DATE(YEAR(E247)+(AA247+1),MONTH(E247),1),0)))))&lt;=X247,1,0),""))</f>
        <v/>
      </c>
      <c r="AC247" s="0" t="str">
        <f aca="false">IF(AB247="","",IFERROR(IF(CAL="هجري",(INDEX(UQ_START,Y247+12*(AB247))+MIN(Z247,INDEX(UQ_LEN,Y247+12*(AB247)))-1),DATE(YEAR(E247)+(AB247),MONTH(E247),MIN(DAY(E247),DAY(EOMONTH(DATE(YEAR(E247)+(AB247),MONTH(E247),1),0))))),""))</f>
        <v/>
      </c>
      <c r="AD247" s="0" t="str">
        <f aca="false">IF(AB247="","",IFERROR(IF(CAL="هجري",(INDEX(UQ_START,Y247+12*(AB247+1))+MIN(Z247,INDEX(UQ_LEN,Y247+12*(AB247+1)))-1),DATE(YEAR(E247)+(AB247+1),MONTH(E247),MIN(DAY(E247),DAY(EOMONTH(DATE(YEAR(E247)+(AB247+1),MONTH(E247),1),0))))),""))</f>
        <v/>
      </c>
      <c r="AE247" s="0" t="str">
        <f aca="false">IF(F247="","full",IFERROR(VLOOKUP(K247,L_ENDTAB,2,0),"full"))</f>
        <v>full</v>
      </c>
    </row>
    <row r="248" customFormat="false" ht="15" hidden="false" customHeight="false" outlineLevel="0" collapsed="false">
      <c r="A248" s="19" t="str">
        <f aca="false">IF(B248="","",ROW()-7)</f>
        <v/>
      </c>
      <c r="B248" s="6"/>
      <c r="C248" s="6"/>
      <c r="D248" s="6"/>
      <c r="E248" s="7"/>
      <c r="F248" s="7"/>
      <c r="G248" s="20"/>
      <c r="H248" s="20"/>
      <c r="I248" s="20"/>
      <c r="J248" s="6"/>
      <c r="K248" s="6"/>
      <c r="L248" s="21"/>
      <c r="M248" s="21"/>
      <c r="N248" s="15" t="str">
        <f aca="false">IF(B248="","",IF(F248="","على رأس العمل","انتهت خدمته"))</f>
        <v/>
      </c>
      <c r="O248" s="16" t="str">
        <f aca="false">IF(B248="","",N(G248)+N(H248)+N(I248))</f>
        <v/>
      </c>
      <c r="P248" s="22" t="str">
        <f aca="false">IF(B248="","",IF(F248="",AS_OF,F248))</f>
        <v/>
      </c>
      <c r="Q248" s="23" t="str">
        <f aca="false">IF(OR(AC248="",AD248=""),"",AB248+(X248-AC248)/(AD248-AC248))</f>
        <v/>
      </c>
      <c r="R248" s="16" t="str">
        <f aca="false">IF(Q248="","",O248/2*MIN(Q248,5)+O248*MAX(Q248-5,0))</f>
        <v/>
      </c>
      <c r="S248" s="16" t="str">
        <f aca="false">IF(Q248="","",IF(J248="لبعض الوقت","خارج النطاق",IF(J248="عمل مرن",0,R248)))</f>
        <v/>
      </c>
      <c r="T248" s="16" t="str">
        <f aca="false">IF(Q248="","",IF(J248="لبعض الوقت","خارج النطاق",IF(J248="عمل مرن",0,R248*IF(Q248&lt;2,0,IF(Q248&lt;=5,1/3,IF(Q248&lt;10,2/3,1))))))</f>
        <v/>
      </c>
      <c r="U248" s="16" t="str">
        <f aca="false">IF(F248="","",IF(Q248="","",IF(J248="لبعض الوقت","خارج النطاق",IF(J248="عمل مرن",0,R248*IF(AE248="none",0,IF(AE248="resign",IF(Q248&lt;2,0,IF(Q248&lt;=5,1/3,IF(Q248&lt;10,2/3,1))),1))))))</f>
        <v/>
      </c>
      <c r="V248" s="16" t="n">
        <f aca="false">IF(OR(OR(E248="",P248="",N(O248)&lt;=0),N(M248)&lt;=0),0,IF(J248="عمل مرن",0,N(M248)*O248/30))</f>
        <v>0</v>
      </c>
      <c r="W248" s="13" t="str">
        <f aca="false">IF(Q248="","",IF(F248="",N(S248),N(U248))+V248)</f>
        <v/>
      </c>
      <c r="X248" s="0" t="str">
        <f aca="false">IF(OR(E248="",P248="",N(O248)&lt;=0),"",P248+1-N(L248))</f>
        <v/>
      </c>
      <c r="Y248" s="0" t="str">
        <f aca="false">IF(OR(E248="",P248="",N(O248)&lt;=0),"",IFERROR(MATCH(E248,UQ_START,1),""))</f>
        <v/>
      </c>
      <c r="Z248" s="0" t="str">
        <f aca="false">IF(Y248="","",E248-INDEX(UQ_START,Y248)+1)</f>
        <v/>
      </c>
      <c r="AA248" s="0" t="str">
        <f aca="false">IF(AND(X248&lt;&gt;"",X248&gt;E248,OR(CAL="ميلادي",Y248&lt;&gt;"")),INT((X248-E248)/IF(CAL="هجري",355,366)),"")</f>
        <v/>
      </c>
      <c r="AB248" s="0" t="str">
        <f aca="false">IF(AA248="","",IFERROR(AA248+IF(IF(CAL="هجري",(INDEX(UQ_START,Y248+12*(AA248+1))+MIN(Z248,INDEX(UQ_LEN,Y248+12*(AA248+1)))-1),DATE(YEAR(E248)+(AA248+1),MONTH(E248),MIN(DAY(E248),DAY(EOMONTH(DATE(YEAR(E248)+(AA248+1),MONTH(E248),1),0)))))&lt;=X248,1,0),""))</f>
        <v/>
      </c>
      <c r="AC248" s="0" t="str">
        <f aca="false">IF(AB248="","",IFERROR(IF(CAL="هجري",(INDEX(UQ_START,Y248+12*(AB248))+MIN(Z248,INDEX(UQ_LEN,Y248+12*(AB248)))-1),DATE(YEAR(E248)+(AB248),MONTH(E248),MIN(DAY(E248),DAY(EOMONTH(DATE(YEAR(E248)+(AB248),MONTH(E248),1),0))))),""))</f>
        <v/>
      </c>
      <c r="AD248" s="0" t="str">
        <f aca="false">IF(AB248="","",IFERROR(IF(CAL="هجري",(INDEX(UQ_START,Y248+12*(AB248+1))+MIN(Z248,INDEX(UQ_LEN,Y248+12*(AB248+1)))-1),DATE(YEAR(E248)+(AB248+1),MONTH(E248),MIN(DAY(E248),DAY(EOMONTH(DATE(YEAR(E248)+(AB248+1),MONTH(E248),1),0))))),""))</f>
        <v/>
      </c>
      <c r="AE248" s="0" t="str">
        <f aca="false">IF(F248="","full",IFERROR(VLOOKUP(K248,L_ENDTAB,2,0),"full"))</f>
        <v>full</v>
      </c>
    </row>
    <row r="249" customFormat="false" ht="15" hidden="false" customHeight="false" outlineLevel="0" collapsed="false">
      <c r="A249" s="19" t="str">
        <f aca="false">IF(B249="","",ROW()-7)</f>
        <v/>
      </c>
      <c r="B249" s="6"/>
      <c r="C249" s="6"/>
      <c r="D249" s="6"/>
      <c r="E249" s="7"/>
      <c r="F249" s="7"/>
      <c r="G249" s="20"/>
      <c r="H249" s="20"/>
      <c r="I249" s="20"/>
      <c r="J249" s="6"/>
      <c r="K249" s="6"/>
      <c r="L249" s="21"/>
      <c r="M249" s="21"/>
      <c r="N249" s="15" t="str">
        <f aca="false">IF(B249="","",IF(F249="","على رأس العمل","انتهت خدمته"))</f>
        <v/>
      </c>
      <c r="O249" s="26" t="str">
        <f aca="false">IF(B249="","",N(G249)+N(H249)+N(I249))</f>
        <v/>
      </c>
      <c r="P249" s="27" t="str">
        <f aca="false">IF(B249="","",IF(F249="",AS_OF,F249))</f>
        <v/>
      </c>
      <c r="Q249" s="28" t="str">
        <f aca="false">IF(OR(AC249="",AD249=""),"",AB249+(X249-AC249)/(AD249-AC249))</f>
        <v/>
      </c>
      <c r="R249" s="26" t="str">
        <f aca="false">IF(Q249="","",O249/2*MIN(Q249,5)+O249*MAX(Q249-5,0))</f>
        <v/>
      </c>
      <c r="S249" s="26" t="str">
        <f aca="false">IF(Q249="","",IF(J249="لبعض الوقت","خارج النطاق",IF(J249="عمل مرن",0,R249)))</f>
        <v/>
      </c>
      <c r="T249" s="26" t="str">
        <f aca="false">IF(Q249="","",IF(J249="لبعض الوقت","خارج النطاق",IF(J249="عمل مرن",0,R249*IF(Q249&lt;2,0,IF(Q249&lt;=5,1/3,IF(Q249&lt;10,2/3,1))))))</f>
        <v/>
      </c>
      <c r="U249" s="26" t="str">
        <f aca="false">IF(F249="","",IF(Q249="","",IF(J249="لبعض الوقت","خارج النطاق",IF(J249="عمل مرن",0,R249*IF(AE249="none",0,IF(AE249="resign",IF(Q249&lt;2,0,IF(Q249&lt;=5,1/3,IF(Q249&lt;10,2/3,1))),1))))))</f>
        <v/>
      </c>
      <c r="V249" s="26" t="n">
        <f aca="false">IF(OR(OR(E249="",P249="",N(O249)&lt;=0),N(M249)&lt;=0),0,IF(J249="عمل مرن",0,N(M249)*O249/30))</f>
        <v>0</v>
      </c>
      <c r="W249" s="29" t="str">
        <f aca="false">IF(Q249="","",IF(F249="",N(S249),N(U249))+V249)</f>
        <v/>
      </c>
      <c r="X249" s="0" t="str">
        <f aca="false">IF(OR(E249="",P249="",N(O249)&lt;=0),"",P249+1-N(L249))</f>
        <v/>
      </c>
      <c r="Y249" s="0" t="str">
        <f aca="false">IF(OR(E249="",P249="",N(O249)&lt;=0),"",IFERROR(MATCH(E249,UQ_START,1),""))</f>
        <v/>
      </c>
      <c r="Z249" s="0" t="str">
        <f aca="false">IF(Y249="","",E249-INDEX(UQ_START,Y249)+1)</f>
        <v/>
      </c>
      <c r="AA249" s="0" t="str">
        <f aca="false">IF(AND(X249&lt;&gt;"",X249&gt;E249,OR(CAL="ميلادي",Y249&lt;&gt;"")),INT((X249-E249)/IF(CAL="هجري",355,366)),"")</f>
        <v/>
      </c>
      <c r="AB249" s="0" t="str">
        <f aca="false">IF(AA249="","",IFERROR(AA249+IF(IF(CAL="هجري",(INDEX(UQ_START,Y249+12*(AA249+1))+MIN(Z249,INDEX(UQ_LEN,Y249+12*(AA249+1)))-1),DATE(YEAR(E249)+(AA249+1),MONTH(E249),MIN(DAY(E249),DAY(EOMONTH(DATE(YEAR(E249)+(AA249+1),MONTH(E249),1),0)))))&lt;=X249,1,0),""))</f>
        <v/>
      </c>
      <c r="AC249" s="0" t="str">
        <f aca="false">IF(AB249="","",IFERROR(IF(CAL="هجري",(INDEX(UQ_START,Y249+12*(AB249))+MIN(Z249,INDEX(UQ_LEN,Y249+12*(AB249)))-1),DATE(YEAR(E249)+(AB249),MONTH(E249),MIN(DAY(E249),DAY(EOMONTH(DATE(YEAR(E249)+(AB249),MONTH(E249),1),0))))),""))</f>
        <v/>
      </c>
      <c r="AD249" s="0" t="str">
        <f aca="false">IF(AB249="","",IFERROR(IF(CAL="هجري",(INDEX(UQ_START,Y249+12*(AB249+1))+MIN(Z249,INDEX(UQ_LEN,Y249+12*(AB249+1)))-1),DATE(YEAR(E249)+(AB249+1),MONTH(E249),MIN(DAY(E249),DAY(EOMONTH(DATE(YEAR(E249)+(AB249+1),MONTH(E249),1),0))))),""))</f>
        <v/>
      </c>
      <c r="AE249" s="0" t="str">
        <f aca="false">IF(F249="","full",IFERROR(VLOOKUP(K249,L_ENDTAB,2,0),"full"))</f>
        <v>full</v>
      </c>
    </row>
    <row r="250" customFormat="false" ht="15" hidden="false" customHeight="false" outlineLevel="0" collapsed="false">
      <c r="A250" s="19" t="str">
        <f aca="false">IF(B250="","",ROW()-7)</f>
        <v/>
      </c>
      <c r="B250" s="6"/>
      <c r="C250" s="6"/>
      <c r="D250" s="6"/>
      <c r="E250" s="7"/>
      <c r="F250" s="7"/>
      <c r="G250" s="20"/>
      <c r="H250" s="20"/>
      <c r="I250" s="20"/>
      <c r="J250" s="6"/>
      <c r="K250" s="6"/>
      <c r="L250" s="21"/>
      <c r="M250" s="21"/>
      <c r="N250" s="15" t="str">
        <f aca="false">IF(B250="","",IF(F250="","على رأس العمل","انتهت خدمته"))</f>
        <v/>
      </c>
      <c r="O250" s="16" t="str">
        <f aca="false">IF(B250="","",N(G250)+N(H250)+N(I250))</f>
        <v/>
      </c>
      <c r="P250" s="22" t="str">
        <f aca="false">IF(B250="","",IF(F250="",AS_OF,F250))</f>
        <v/>
      </c>
      <c r="Q250" s="23" t="str">
        <f aca="false">IF(OR(AC250="",AD250=""),"",AB250+(X250-AC250)/(AD250-AC250))</f>
        <v/>
      </c>
      <c r="R250" s="16" t="str">
        <f aca="false">IF(Q250="","",O250/2*MIN(Q250,5)+O250*MAX(Q250-5,0))</f>
        <v/>
      </c>
      <c r="S250" s="16" t="str">
        <f aca="false">IF(Q250="","",IF(J250="لبعض الوقت","خارج النطاق",IF(J250="عمل مرن",0,R250)))</f>
        <v/>
      </c>
      <c r="T250" s="16" t="str">
        <f aca="false">IF(Q250="","",IF(J250="لبعض الوقت","خارج النطاق",IF(J250="عمل مرن",0,R250*IF(Q250&lt;2,0,IF(Q250&lt;=5,1/3,IF(Q250&lt;10,2/3,1))))))</f>
        <v/>
      </c>
      <c r="U250" s="16" t="str">
        <f aca="false">IF(F250="","",IF(Q250="","",IF(J250="لبعض الوقت","خارج النطاق",IF(J250="عمل مرن",0,R250*IF(AE250="none",0,IF(AE250="resign",IF(Q250&lt;2,0,IF(Q250&lt;=5,1/3,IF(Q250&lt;10,2/3,1))),1))))))</f>
        <v/>
      </c>
      <c r="V250" s="16" t="n">
        <f aca="false">IF(OR(OR(E250="",P250="",N(O250)&lt;=0),N(M250)&lt;=0),0,IF(J250="عمل مرن",0,N(M250)*O250/30))</f>
        <v>0</v>
      </c>
      <c r="W250" s="13" t="str">
        <f aca="false">IF(Q250="","",IF(F250="",N(S250),N(U250))+V250)</f>
        <v/>
      </c>
      <c r="X250" s="0" t="str">
        <f aca="false">IF(OR(E250="",P250="",N(O250)&lt;=0),"",P250+1-N(L250))</f>
        <v/>
      </c>
      <c r="Y250" s="0" t="str">
        <f aca="false">IF(OR(E250="",P250="",N(O250)&lt;=0),"",IFERROR(MATCH(E250,UQ_START,1),""))</f>
        <v/>
      </c>
      <c r="Z250" s="0" t="str">
        <f aca="false">IF(Y250="","",E250-INDEX(UQ_START,Y250)+1)</f>
        <v/>
      </c>
      <c r="AA250" s="0" t="str">
        <f aca="false">IF(AND(X250&lt;&gt;"",X250&gt;E250,OR(CAL="ميلادي",Y250&lt;&gt;"")),INT((X250-E250)/IF(CAL="هجري",355,366)),"")</f>
        <v/>
      </c>
      <c r="AB250" s="0" t="str">
        <f aca="false">IF(AA250="","",IFERROR(AA250+IF(IF(CAL="هجري",(INDEX(UQ_START,Y250+12*(AA250+1))+MIN(Z250,INDEX(UQ_LEN,Y250+12*(AA250+1)))-1),DATE(YEAR(E250)+(AA250+1),MONTH(E250),MIN(DAY(E250),DAY(EOMONTH(DATE(YEAR(E250)+(AA250+1),MONTH(E250),1),0)))))&lt;=X250,1,0),""))</f>
        <v/>
      </c>
      <c r="AC250" s="0" t="str">
        <f aca="false">IF(AB250="","",IFERROR(IF(CAL="هجري",(INDEX(UQ_START,Y250+12*(AB250))+MIN(Z250,INDEX(UQ_LEN,Y250+12*(AB250)))-1),DATE(YEAR(E250)+(AB250),MONTH(E250),MIN(DAY(E250),DAY(EOMONTH(DATE(YEAR(E250)+(AB250),MONTH(E250),1),0))))),""))</f>
        <v/>
      </c>
      <c r="AD250" s="0" t="str">
        <f aca="false">IF(AB250="","",IFERROR(IF(CAL="هجري",(INDEX(UQ_START,Y250+12*(AB250+1))+MIN(Z250,INDEX(UQ_LEN,Y250+12*(AB250+1)))-1),DATE(YEAR(E250)+(AB250+1),MONTH(E250),MIN(DAY(E250),DAY(EOMONTH(DATE(YEAR(E250)+(AB250+1),MONTH(E250),1),0))))),""))</f>
        <v/>
      </c>
      <c r="AE250" s="0" t="str">
        <f aca="false">IF(F250="","full",IFERROR(VLOOKUP(K250,L_ENDTAB,2,0),"full"))</f>
        <v>full</v>
      </c>
    </row>
    <row r="251" customFormat="false" ht="15" hidden="false" customHeight="false" outlineLevel="0" collapsed="false">
      <c r="A251" s="19" t="str">
        <f aca="false">IF(B251="","",ROW()-7)</f>
        <v/>
      </c>
      <c r="B251" s="6"/>
      <c r="C251" s="6"/>
      <c r="D251" s="6"/>
      <c r="E251" s="7"/>
      <c r="F251" s="7"/>
      <c r="G251" s="20"/>
      <c r="H251" s="20"/>
      <c r="I251" s="20"/>
      <c r="J251" s="6"/>
      <c r="K251" s="6"/>
      <c r="L251" s="21"/>
      <c r="M251" s="21"/>
      <c r="N251" s="15" t="str">
        <f aca="false">IF(B251="","",IF(F251="","على رأس العمل","انتهت خدمته"))</f>
        <v/>
      </c>
      <c r="O251" s="26" t="str">
        <f aca="false">IF(B251="","",N(G251)+N(H251)+N(I251))</f>
        <v/>
      </c>
      <c r="P251" s="27" t="str">
        <f aca="false">IF(B251="","",IF(F251="",AS_OF,F251))</f>
        <v/>
      </c>
      <c r="Q251" s="28" t="str">
        <f aca="false">IF(OR(AC251="",AD251=""),"",AB251+(X251-AC251)/(AD251-AC251))</f>
        <v/>
      </c>
      <c r="R251" s="26" t="str">
        <f aca="false">IF(Q251="","",O251/2*MIN(Q251,5)+O251*MAX(Q251-5,0))</f>
        <v/>
      </c>
      <c r="S251" s="26" t="str">
        <f aca="false">IF(Q251="","",IF(J251="لبعض الوقت","خارج النطاق",IF(J251="عمل مرن",0,R251)))</f>
        <v/>
      </c>
      <c r="T251" s="26" t="str">
        <f aca="false">IF(Q251="","",IF(J251="لبعض الوقت","خارج النطاق",IF(J251="عمل مرن",0,R251*IF(Q251&lt;2,0,IF(Q251&lt;=5,1/3,IF(Q251&lt;10,2/3,1))))))</f>
        <v/>
      </c>
      <c r="U251" s="26" t="str">
        <f aca="false">IF(F251="","",IF(Q251="","",IF(J251="لبعض الوقت","خارج النطاق",IF(J251="عمل مرن",0,R251*IF(AE251="none",0,IF(AE251="resign",IF(Q251&lt;2,0,IF(Q251&lt;=5,1/3,IF(Q251&lt;10,2/3,1))),1))))))</f>
        <v/>
      </c>
      <c r="V251" s="26" t="n">
        <f aca="false">IF(OR(OR(E251="",P251="",N(O251)&lt;=0),N(M251)&lt;=0),0,IF(J251="عمل مرن",0,N(M251)*O251/30))</f>
        <v>0</v>
      </c>
      <c r="W251" s="29" t="str">
        <f aca="false">IF(Q251="","",IF(F251="",N(S251),N(U251))+V251)</f>
        <v/>
      </c>
      <c r="X251" s="0" t="str">
        <f aca="false">IF(OR(E251="",P251="",N(O251)&lt;=0),"",P251+1-N(L251))</f>
        <v/>
      </c>
      <c r="Y251" s="0" t="str">
        <f aca="false">IF(OR(E251="",P251="",N(O251)&lt;=0),"",IFERROR(MATCH(E251,UQ_START,1),""))</f>
        <v/>
      </c>
      <c r="Z251" s="0" t="str">
        <f aca="false">IF(Y251="","",E251-INDEX(UQ_START,Y251)+1)</f>
        <v/>
      </c>
      <c r="AA251" s="0" t="str">
        <f aca="false">IF(AND(X251&lt;&gt;"",X251&gt;E251,OR(CAL="ميلادي",Y251&lt;&gt;"")),INT((X251-E251)/IF(CAL="هجري",355,366)),"")</f>
        <v/>
      </c>
      <c r="AB251" s="0" t="str">
        <f aca="false">IF(AA251="","",IFERROR(AA251+IF(IF(CAL="هجري",(INDEX(UQ_START,Y251+12*(AA251+1))+MIN(Z251,INDEX(UQ_LEN,Y251+12*(AA251+1)))-1),DATE(YEAR(E251)+(AA251+1),MONTH(E251),MIN(DAY(E251),DAY(EOMONTH(DATE(YEAR(E251)+(AA251+1),MONTH(E251),1),0)))))&lt;=X251,1,0),""))</f>
        <v/>
      </c>
      <c r="AC251" s="0" t="str">
        <f aca="false">IF(AB251="","",IFERROR(IF(CAL="هجري",(INDEX(UQ_START,Y251+12*(AB251))+MIN(Z251,INDEX(UQ_LEN,Y251+12*(AB251)))-1),DATE(YEAR(E251)+(AB251),MONTH(E251),MIN(DAY(E251),DAY(EOMONTH(DATE(YEAR(E251)+(AB251),MONTH(E251),1),0))))),""))</f>
        <v/>
      </c>
      <c r="AD251" s="0" t="str">
        <f aca="false">IF(AB251="","",IFERROR(IF(CAL="هجري",(INDEX(UQ_START,Y251+12*(AB251+1))+MIN(Z251,INDEX(UQ_LEN,Y251+12*(AB251+1)))-1),DATE(YEAR(E251)+(AB251+1),MONTH(E251),MIN(DAY(E251),DAY(EOMONTH(DATE(YEAR(E251)+(AB251+1),MONTH(E251),1),0))))),""))</f>
        <v/>
      </c>
      <c r="AE251" s="0" t="str">
        <f aca="false">IF(F251="","full",IFERROR(VLOOKUP(K251,L_ENDTAB,2,0),"full"))</f>
        <v>full</v>
      </c>
    </row>
    <row r="252" customFormat="false" ht="15" hidden="false" customHeight="false" outlineLevel="0" collapsed="false">
      <c r="A252" s="19" t="str">
        <f aca="false">IF(B252="","",ROW()-7)</f>
        <v/>
      </c>
      <c r="B252" s="6"/>
      <c r="C252" s="6"/>
      <c r="D252" s="6"/>
      <c r="E252" s="7"/>
      <c r="F252" s="7"/>
      <c r="G252" s="20"/>
      <c r="H252" s="20"/>
      <c r="I252" s="20"/>
      <c r="J252" s="6"/>
      <c r="K252" s="6"/>
      <c r="L252" s="21"/>
      <c r="M252" s="21"/>
      <c r="N252" s="15" t="str">
        <f aca="false">IF(B252="","",IF(F252="","على رأس العمل","انتهت خدمته"))</f>
        <v/>
      </c>
      <c r="O252" s="16" t="str">
        <f aca="false">IF(B252="","",N(G252)+N(H252)+N(I252))</f>
        <v/>
      </c>
      <c r="P252" s="22" t="str">
        <f aca="false">IF(B252="","",IF(F252="",AS_OF,F252))</f>
        <v/>
      </c>
      <c r="Q252" s="23" t="str">
        <f aca="false">IF(OR(AC252="",AD252=""),"",AB252+(X252-AC252)/(AD252-AC252))</f>
        <v/>
      </c>
      <c r="R252" s="16" t="str">
        <f aca="false">IF(Q252="","",O252/2*MIN(Q252,5)+O252*MAX(Q252-5,0))</f>
        <v/>
      </c>
      <c r="S252" s="16" t="str">
        <f aca="false">IF(Q252="","",IF(J252="لبعض الوقت","خارج النطاق",IF(J252="عمل مرن",0,R252)))</f>
        <v/>
      </c>
      <c r="T252" s="16" t="str">
        <f aca="false">IF(Q252="","",IF(J252="لبعض الوقت","خارج النطاق",IF(J252="عمل مرن",0,R252*IF(Q252&lt;2,0,IF(Q252&lt;=5,1/3,IF(Q252&lt;10,2/3,1))))))</f>
        <v/>
      </c>
      <c r="U252" s="16" t="str">
        <f aca="false">IF(F252="","",IF(Q252="","",IF(J252="لبعض الوقت","خارج النطاق",IF(J252="عمل مرن",0,R252*IF(AE252="none",0,IF(AE252="resign",IF(Q252&lt;2,0,IF(Q252&lt;=5,1/3,IF(Q252&lt;10,2/3,1))),1))))))</f>
        <v/>
      </c>
      <c r="V252" s="16" t="n">
        <f aca="false">IF(OR(OR(E252="",P252="",N(O252)&lt;=0),N(M252)&lt;=0),0,IF(J252="عمل مرن",0,N(M252)*O252/30))</f>
        <v>0</v>
      </c>
      <c r="W252" s="13" t="str">
        <f aca="false">IF(Q252="","",IF(F252="",N(S252),N(U252))+V252)</f>
        <v/>
      </c>
      <c r="X252" s="0" t="str">
        <f aca="false">IF(OR(E252="",P252="",N(O252)&lt;=0),"",P252+1-N(L252))</f>
        <v/>
      </c>
      <c r="Y252" s="0" t="str">
        <f aca="false">IF(OR(E252="",P252="",N(O252)&lt;=0),"",IFERROR(MATCH(E252,UQ_START,1),""))</f>
        <v/>
      </c>
      <c r="Z252" s="0" t="str">
        <f aca="false">IF(Y252="","",E252-INDEX(UQ_START,Y252)+1)</f>
        <v/>
      </c>
      <c r="AA252" s="0" t="str">
        <f aca="false">IF(AND(X252&lt;&gt;"",X252&gt;E252,OR(CAL="ميلادي",Y252&lt;&gt;"")),INT((X252-E252)/IF(CAL="هجري",355,366)),"")</f>
        <v/>
      </c>
      <c r="AB252" s="0" t="str">
        <f aca="false">IF(AA252="","",IFERROR(AA252+IF(IF(CAL="هجري",(INDEX(UQ_START,Y252+12*(AA252+1))+MIN(Z252,INDEX(UQ_LEN,Y252+12*(AA252+1)))-1),DATE(YEAR(E252)+(AA252+1),MONTH(E252),MIN(DAY(E252),DAY(EOMONTH(DATE(YEAR(E252)+(AA252+1),MONTH(E252),1),0)))))&lt;=X252,1,0),""))</f>
        <v/>
      </c>
      <c r="AC252" s="0" t="str">
        <f aca="false">IF(AB252="","",IFERROR(IF(CAL="هجري",(INDEX(UQ_START,Y252+12*(AB252))+MIN(Z252,INDEX(UQ_LEN,Y252+12*(AB252)))-1),DATE(YEAR(E252)+(AB252),MONTH(E252),MIN(DAY(E252),DAY(EOMONTH(DATE(YEAR(E252)+(AB252),MONTH(E252),1),0))))),""))</f>
        <v/>
      </c>
      <c r="AD252" s="0" t="str">
        <f aca="false">IF(AB252="","",IFERROR(IF(CAL="هجري",(INDEX(UQ_START,Y252+12*(AB252+1))+MIN(Z252,INDEX(UQ_LEN,Y252+12*(AB252+1)))-1),DATE(YEAR(E252)+(AB252+1),MONTH(E252),MIN(DAY(E252),DAY(EOMONTH(DATE(YEAR(E252)+(AB252+1),MONTH(E252),1),0))))),""))</f>
        <v/>
      </c>
      <c r="AE252" s="0" t="str">
        <f aca="false">IF(F252="","full",IFERROR(VLOOKUP(K252,L_ENDTAB,2,0),"full"))</f>
        <v>full</v>
      </c>
    </row>
    <row r="253" customFormat="false" ht="15" hidden="false" customHeight="false" outlineLevel="0" collapsed="false">
      <c r="A253" s="19" t="str">
        <f aca="false">IF(B253="","",ROW()-7)</f>
        <v/>
      </c>
      <c r="B253" s="6"/>
      <c r="C253" s="6"/>
      <c r="D253" s="6"/>
      <c r="E253" s="7"/>
      <c r="F253" s="7"/>
      <c r="G253" s="20"/>
      <c r="H253" s="20"/>
      <c r="I253" s="20"/>
      <c r="J253" s="6"/>
      <c r="K253" s="6"/>
      <c r="L253" s="21"/>
      <c r="M253" s="21"/>
      <c r="N253" s="15" t="str">
        <f aca="false">IF(B253="","",IF(F253="","على رأس العمل","انتهت خدمته"))</f>
        <v/>
      </c>
      <c r="O253" s="26" t="str">
        <f aca="false">IF(B253="","",N(G253)+N(H253)+N(I253))</f>
        <v/>
      </c>
      <c r="P253" s="27" t="str">
        <f aca="false">IF(B253="","",IF(F253="",AS_OF,F253))</f>
        <v/>
      </c>
      <c r="Q253" s="28" t="str">
        <f aca="false">IF(OR(AC253="",AD253=""),"",AB253+(X253-AC253)/(AD253-AC253))</f>
        <v/>
      </c>
      <c r="R253" s="26" t="str">
        <f aca="false">IF(Q253="","",O253/2*MIN(Q253,5)+O253*MAX(Q253-5,0))</f>
        <v/>
      </c>
      <c r="S253" s="26" t="str">
        <f aca="false">IF(Q253="","",IF(J253="لبعض الوقت","خارج النطاق",IF(J253="عمل مرن",0,R253)))</f>
        <v/>
      </c>
      <c r="T253" s="26" t="str">
        <f aca="false">IF(Q253="","",IF(J253="لبعض الوقت","خارج النطاق",IF(J253="عمل مرن",0,R253*IF(Q253&lt;2,0,IF(Q253&lt;=5,1/3,IF(Q253&lt;10,2/3,1))))))</f>
        <v/>
      </c>
      <c r="U253" s="26" t="str">
        <f aca="false">IF(F253="","",IF(Q253="","",IF(J253="لبعض الوقت","خارج النطاق",IF(J253="عمل مرن",0,R253*IF(AE253="none",0,IF(AE253="resign",IF(Q253&lt;2,0,IF(Q253&lt;=5,1/3,IF(Q253&lt;10,2/3,1))),1))))))</f>
        <v/>
      </c>
      <c r="V253" s="26" t="n">
        <f aca="false">IF(OR(OR(E253="",P253="",N(O253)&lt;=0),N(M253)&lt;=0),0,IF(J253="عمل مرن",0,N(M253)*O253/30))</f>
        <v>0</v>
      </c>
      <c r="W253" s="29" t="str">
        <f aca="false">IF(Q253="","",IF(F253="",N(S253),N(U253))+V253)</f>
        <v/>
      </c>
      <c r="X253" s="0" t="str">
        <f aca="false">IF(OR(E253="",P253="",N(O253)&lt;=0),"",P253+1-N(L253))</f>
        <v/>
      </c>
      <c r="Y253" s="0" t="str">
        <f aca="false">IF(OR(E253="",P253="",N(O253)&lt;=0),"",IFERROR(MATCH(E253,UQ_START,1),""))</f>
        <v/>
      </c>
      <c r="Z253" s="0" t="str">
        <f aca="false">IF(Y253="","",E253-INDEX(UQ_START,Y253)+1)</f>
        <v/>
      </c>
      <c r="AA253" s="0" t="str">
        <f aca="false">IF(AND(X253&lt;&gt;"",X253&gt;E253,OR(CAL="ميلادي",Y253&lt;&gt;"")),INT((X253-E253)/IF(CAL="هجري",355,366)),"")</f>
        <v/>
      </c>
      <c r="AB253" s="0" t="str">
        <f aca="false">IF(AA253="","",IFERROR(AA253+IF(IF(CAL="هجري",(INDEX(UQ_START,Y253+12*(AA253+1))+MIN(Z253,INDEX(UQ_LEN,Y253+12*(AA253+1)))-1),DATE(YEAR(E253)+(AA253+1),MONTH(E253),MIN(DAY(E253),DAY(EOMONTH(DATE(YEAR(E253)+(AA253+1),MONTH(E253),1),0)))))&lt;=X253,1,0),""))</f>
        <v/>
      </c>
      <c r="AC253" s="0" t="str">
        <f aca="false">IF(AB253="","",IFERROR(IF(CAL="هجري",(INDEX(UQ_START,Y253+12*(AB253))+MIN(Z253,INDEX(UQ_LEN,Y253+12*(AB253)))-1),DATE(YEAR(E253)+(AB253),MONTH(E253),MIN(DAY(E253),DAY(EOMONTH(DATE(YEAR(E253)+(AB253),MONTH(E253),1),0))))),""))</f>
        <v/>
      </c>
      <c r="AD253" s="0" t="str">
        <f aca="false">IF(AB253="","",IFERROR(IF(CAL="هجري",(INDEX(UQ_START,Y253+12*(AB253+1))+MIN(Z253,INDEX(UQ_LEN,Y253+12*(AB253+1)))-1),DATE(YEAR(E253)+(AB253+1),MONTH(E253),MIN(DAY(E253),DAY(EOMONTH(DATE(YEAR(E253)+(AB253+1),MONTH(E253),1),0))))),""))</f>
        <v/>
      </c>
      <c r="AE253" s="0" t="str">
        <f aca="false">IF(F253="","full",IFERROR(VLOOKUP(K253,L_ENDTAB,2,0),"full"))</f>
        <v>full</v>
      </c>
    </row>
    <row r="254" customFormat="false" ht="15" hidden="false" customHeight="false" outlineLevel="0" collapsed="false">
      <c r="A254" s="19" t="str">
        <f aca="false">IF(B254="","",ROW()-7)</f>
        <v/>
      </c>
      <c r="B254" s="6"/>
      <c r="C254" s="6"/>
      <c r="D254" s="6"/>
      <c r="E254" s="7"/>
      <c r="F254" s="7"/>
      <c r="G254" s="20"/>
      <c r="H254" s="20"/>
      <c r="I254" s="20"/>
      <c r="J254" s="6"/>
      <c r="K254" s="6"/>
      <c r="L254" s="21"/>
      <c r="M254" s="21"/>
      <c r="N254" s="15" t="str">
        <f aca="false">IF(B254="","",IF(F254="","على رأس العمل","انتهت خدمته"))</f>
        <v/>
      </c>
      <c r="O254" s="16" t="str">
        <f aca="false">IF(B254="","",N(G254)+N(H254)+N(I254))</f>
        <v/>
      </c>
      <c r="P254" s="22" t="str">
        <f aca="false">IF(B254="","",IF(F254="",AS_OF,F254))</f>
        <v/>
      </c>
      <c r="Q254" s="23" t="str">
        <f aca="false">IF(OR(AC254="",AD254=""),"",AB254+(X254-AC254)/(AD254-AC254))</f>
        <v/>
      </c>
      <c r="R254" s="16" t="str">
        <f aca="false">IF(Q254="","",O254/2*MIN(Q254,5)+O254*MAX(Q254-5,0))</f>
        <v/>
      </c>
      <c r="S254" s="16" t="str">
        <f aca="false">IF(Q254="","",IF(J254="لبعض الوقت","خارج النطاق",IF(J254="عمل مرن",0,R254)))</f>
        <v/>
      </c>
      <c r="T254" s="16" t="str">
        <f aca="false">IF(Q254="","",IF(J254="لبعض الوقت","خارج النطاق",IF(J254="عمل مرن",0,R254*IF(Q254&lt;2,0,IF(Q254&lt;=5,1/3,IF(Q254&lt;10,2/3,1))))))</f>
        <v/>
      </c>
      <c r="U254" s="16" t="str">
        <f aca="false">IF(F254="","",IF(Q254="","",IF(J254="لبعض الوقت","خارج النطاق",IF(J254="عمل مرن",0,R254*IF(AE254="none",0,IF(AE254="resign",IF(Q254&lt;2,0,IF(Q254&lt;=5,1/3,IF(Q254&lt;10,2/3,1))),1))))))</f>
        <v/>
      </c>
      <c r="V254" s="16" t="n">
        <f aca="false">IF(OR(OR(E254="",P254="",N(O254)&lt;=0),N(M254)&lt;=0),0,IF(J254="عمل مرن",0,N(M254)*O254/30))</f>
        <v>0</v>
      </c>
      <c r="W254" s="13" t="str">
        <f aca="false">IF(Q254="","",IF(F254="",N(S254),N(U254))+V254)</f>
        <v/>
      </c>
      <c r="X254" s="0" t="str">
        <f aca="false">IF(OR(E254="",P254="",N(O254)&lt;=0),"",P254+1-N(L254))</f>
        <v/>
      </c>
      <c r="Y254" s="0" t="str">
        <f aca="false">IF(OR(E254="",P254="",N(O254)&lt;=0),"",IFERROR(MATCH(E254,UQ_START,1),""))</f>
        <v/>
      </c>
      <c r="Z254" s="0" t="str">
        <f aca="false">IF(Y254="","",E254-INDEX(UQ_START,Y254)+1)</f>
        <v/>
      </c>
      <c r="AA254" s="0" t="str">
        <f aca="false">IF(AND(X254&lt;&gt;"",X254&gt;E254,OR(CAL="ميلادي",Y254&lt;&gt;"")),INT((X254-E254)/IF(CAL="هجري",355,366)),"")</f>
        <v/>
      </c>
      <c r="AB254" s="0" t="str">
        <f aca="false">IF(AA254="","",IFERROR(AA254+IF(IF(CAL="هجري",(INDEX(UQ_START,Y254+12*(AA254+1))+MIN(Z254,INDEX(UQ_LEN,Y254+12*(AA254+1)))-1),DATE(YEAR(E254)+(AA254+1),MONTH(E254),MIN(DAY(E254),DAY(EOMONTH(DATE(YEAR(E254)+(AA254+1),MONTH(E254),1),0)))))&lt;=X254,1,0),""))</f>
        <v/>
      </c>
      <c r="AC254" s="0" t="str">
        <f aca="false">IF(AB254="","",IFERROR(IF(CAL="هجري",(INDEX(UQ_START,Y254+12*(AB254))+MIN(Z254,INDEX(UQ_LEN,Y254+12*(AB254)))-1),DATE(YEAR(E254)+(AB254),MONTH(E254),MIN(DAY(E254),DAY(EOMONTH(DATE(YEAR(E254)+(AB254),MONTH(E254),1),0))))),""))</f>
        <v/>
      </c>
      <c r="AD254" s="0" t="str">
        <f aca="false">IF(AB254="","",IFERROR(IF(CAL="هجري",(INDEX(UQ_START,Y254+12*(AB254+1))+MIN(Z254,INDEX(UQ_LEN,Y254+12*(AB254+1)))-1),DATE(YEAR(E254)+(AB254+1),MONTH(E254),MIN(DAY(E254),DAY(EOMONTH(DATE(YEAR(E254)+(AB254+1),MONTH(E254),1),0))))),""))</f>
        <v/>
      </c>
      <c r="AE254" s="0" t="str">
        <f aca="false">IF(F254="","full",IFERROR(VLOOKUP(K254,L_ENDTAB,2,0),"full"))</f>
        <v>full</v>
      </c>
    </row>
    <row r="255" customFormat="false" ht="15" hidden="false" customHeight="false" outlineLevel="0" collapsed="false">
      <c r="A255" s="19" t="str">
        <f aca="false">IF(B255="","",ROW()-7)</f>
        <v/>
      </c>
      <c r="B255" s="6"/>
      <c r="C255" s="6"/>
      <c r="D255" s="6"/>
      <c r="E255" s="7"/>
      <c r="F255" s="7"/>
      <c r="G255" s="20"/>
      <c r="H255" s="20"/>
      <c r="I255" s="20"/>
      <c r="J255" s="6"/>
      <c r="K255" s="6"/>
      <c r="L255" s="21"/>
      <c r="M255" s="21"/>
      <c r="N255" s="15" t="str">
        <f aca="false">IF(B255="","",IF(F255="","على رأس العمل","انتهت خدمته"))</f>
        <v/>
      </c>
      <c r="O255" s="26" t="str">
        <f aca="false">IF(B255="","",N(G255)+N(H255)+N(I255))</f>
        <v/>
      </c>
      <c r="P255" s="27" t="str">
        <f aca="false">IF(B255="","",IF(F255="",AS_OF,F255))</f>
        <v/>
      </c>
      <c r="Q255" s="28" t="str">
        <f aca="false">IF(OR(AC255="",AD255=""),"",AB255+(X255-AC255)/(AD255-AC255))</f>
        <v/>
      </c>
      <c r="R255" s="26" t="str">
        <f aca="false">IF(Q255="","",O255/2*MIN(Q255,5)+O255*MAX(Q255-5,0))</f>
        <v/>
      </c>
      <c r="S255" s="26" t="str">
        <f aca="false">IF(Q255="","",IF(J255="لبعض الوقت","خارج النطاق",IF(J255="عمل مرن",0,R255)))</f>
        <v/>
      </c>
      <c r="T255" s="26" t="str">
        <f aca="false">IF(Q255="","",IF(J255="لبعض الوقت","خارج النطاق",IF(J255="عمل مرن",0,R255*IF(Q255&lt;2,0,IF(Q255&lt;=5,1/3,IF(Q255&lt;10,2/3,1))))))</f>
        <v/>
      </c>
      <c r="U255" s="26" t="str">
        <f aca="false">IF(F255="","",IF(Q255="","",IF(J255="لبعض الوقت","خارج النطاق",IF(J255="عمل مرن",0,R255*IF(AE255="none",0,IF(AE255="resign",IF(Q255&lt;2,0,IF(Q255&lt;=5,1/3,IF(Q255&lt;10,2/3,1))),1))))))</f>
        <v/>
      </c>
      <c r="V255" s="26" t="n">
        <f aca="false">IF(OR(OR(E255="",P255="",N(O255)&lt;=0),N(M255)&lt;=0),0,IF(J255="عمل مرن",0,N(M255)*O255/30))</f>
        <v>0</v>
      </c>
      <c r="W255" s="29" t="str">
        <f aca="false">IF(Q255="","",IF(F255="",N(S255),N(U255))+V255)</f>
        <v/>
      </c>
      <c r="X255" s="0" t="str">
        <f aca="false">IF(OR(E255="",P255="",N(O255)&lt;=0),"",P255+1-N(L255))</f>
        <v/>
      </c>
      <c r="Y255" s="0" t="str">
        <f aca="false">IF(OR(E255="",P255="",N(O255)&lt;=0),"",IFERROR(MATCH(E255,UQ_START,1),""))</f>
        <v/>
      </c>
      <c r="Z255" s="0" t="str">
        <f aca="false">IF(Y255="","",E255-INDEX(UQ_START,Y255)+1)</f>
        <v/>
      </c>
      <c r="AA255" s="0" t="str">
        <f aca="false">IF(AND(X255&lt;&gt;"",X255&gt;E255,OR(CAL="ميلادي",Y255&lt;&gt;"")),INT((X255-E255)/IF(CAL="هجري",355,366)),"")</f>
        <v/>
      </c>
      <c r="AB255" s="0" t="str">
        <f aca="false">IF(AA255="","",IFERROR(AA255+IF(IF(CAL="هجري",(INDEX(UQ_START,Y255+12*(AA255+1))+MIN(Z255,INDEX(UQ_LEN,Y255+12*(AA255+1)))-1),DATE(YEAR(E255)+(AA255+1),MONTH(E255),MIN(DAY(E255),DAY(EOMONTH(DATE(YEAR(E255)+(AA255+1),MONTH(E255),1),0)))))&lt;=X255,1,0),""))</f>
        <v/>
      </c>
      <c r="AC255" s="0" t="str">
        <f aca="false">IF(AB255="","",IFERROR(IF(CAL="هجري",(INDEX(UQ_START,Y255+12*(AB255))+MIN(Z255,INDEX(UQ_LEN,Y255+12*(AB255)))-1),DATE(YEAR(E255)+(AB255),MONTH(E255),MIN(DAY(E255),DAY(EOMONTH(DATE(YEAR(E255)+(AB255),MONTH(E255),1),0))))),""))</f>
        <v/>
      </c>
      <c r="AD255" s="0" t="str">
        <f aca="false">IF(AB255="","",IFERROR(IF(CAL="هجري",(INDEX(UQ_START,Y255+12*(AB255+1))+MIN(Z255,INDEX(UQ_LEN,Y255+12*(AB255+1)))-1),DATE(YEAR(E255)+(AB255+1),MONTH(E255),MIN(DAY(E255),DAY(EOMONTH(DATE(YEAR(E255)+(AB255+1),MONTH(E255),1),0))))),""))</f>
        <v/>
      </c>
      <c r="AE255" s="0" t="str">
        <f aca="false">IF(F255="","full",IFERROR(VLOOKUP(K255,L_ENDTAB,2,0),"full"))</f>
        <v>full</v>
      </c>
    </row>
    <row r="256" customFormat="false" ht="15" hidden="false" customHeight="false" outlineLevel="0" collapsed="false">
      <c r="A256" s="19" t="str">
        <f aca="false">IF(B256="","",ROW()-7)</f>
        <v/>
      </c>
      <c r="B256" s="6"/>
      <c r="C256" s="6"/>
      <c r="D256" s="6"/>
      <c r="E256" s="7"/>
      <c r="F256" s="7"/>
      <c r="G256" s="20"/>
      <c r="H256" s="20"/>
      <c r="I256" s="20"/>
      <c r="J256" s="6"/>
      <c r="K256" s="6"/>
      <c r="L256" s="21"/>
      <c r="M256" s="21"/>
      <c r="N256" s="15" t="str">
        <f aca="false">IF(B256="","",IF(F256="","على رأس العمل","انتهت خدمته"))</f>
        <v/>
      </c>
      <c r="O256" s="16" t="str">
        <f aca="false">IF(B256="","",N(G256)+N(H256)+N(I256))</f>
        <v/>
      </c>
      <c r="P256" s="22" t="str">
        <f aca="false">IF(B256="","",IF(F256="",AS_OF,F256))</f>
        <v/>
      </c>
      <c r="Q256" s="23" t="str">
        <f aca="false">IF(OR(AC256="",AD256=""),"",AB256+(X256-AC256)/(AD256-AC256))</f>
        <v/>
      </c>
      <c r="R256" s="16" t="str">
        <f aca="false">IF(Q256="","",O256/2*MIN(Q256,5)+O256*MAX(Q256-5,0))</f>
        <v/>
      </c>
      <c r="S256" s="16" t="str">
        <f aca="false">IF(Q256="","",IF(J256="لبعض الوقت","خارج النطاق",IF(J256="عمل مرن",0,R256)))</f>
        <v/>
      </c>
      <c r="T256" s="16" t="str">
        <f aca="false">IF(Q256="","",IF(J256="لبعض الوقت","خارج النطاق",IF(J256="عمل مرن",0,R256*IF(Q256&lt;2,0,IF(Q256&lt;=5,1/3,IF(Q256&lt;10,2/3,1))))))</f>
        <v/>
      </c>
      <c r="U256" s="16" t="str">
        <f aca="false">IF(F256="","",IF(Q256="","",IF(J256="لبعض الوقت","خارج النطاق",IF(J256="عمل مرن",0,R256*IF(AE256="none",0,IF(AE256="resign",IF(Q256&lt;2,0,IF(Q256&lt;=5,1/3,IF(Q256&lt;10,2/3,1))),1))))))</f>
        <v/>
      </c>
      <c r="V256" s="16" t="n">
        <f aca="false">IF(OR(OR(E256="",P256="",N(O256)&lt;=0),N(M256)&lt;=0),0,IF(J256="عمل مرن",0,N(M256)*O256/30))</f>
        <v>0</v>
      </c>
      <c r="W256" s="13" t="str">
        <f aca="false">IF(Q256="","",IF(F256="",N(S256),N(U256))+V256)</f>
        <v/>
      </c>
      <c r="X256" s="0" t="str">
        <f aca="false">IF(OR(E256="",P256="",N(O256)&lt;=0),"",P256+1-N(L256))</f>
        <v/>
      </c>
      <c r="Y256" s="0" t="str">
        <f aca="false">IF(OR(E256="",P256="",N(O256)&lt;=0),"",IFERROR(MATCH(E256,UQ_START,1),""))</f>
        <v/>
      </c>
      <c r="Z256" s="0" t="str">
        <f aca="false">IF(Y256="","",E256-INDEX(UQ_START,Y256)+1)</f>
        <v/>
      </c>
      <c r="AA256" s="0" t="str">
        <f aca="false">IF(AND(X256&lt;&gt;"",X256&gt;E256,OR(CAL="ميلادي",Y256&lt;&gt;"")),INT((X256-E256)/IF(CAL="هجري",355,366)),"")</f>
        <v/>
      </c>
      <c r="AB256" s="0" t="str">
        <f aca="false">IF(AA256="","",IFERROR(AA256+IF(IF(CAL="هجري",(INDEX(UQ_START,Y256+12*(AA256+1))+MIN(Z256,INDEX(UQ_LEN,Y256+12*(AA256+1)))-1),DATE(YEAR(E256)+(AA256+1),MONTH(E256),MIN(DAY(E256),DAY(EOMONTH(DATE(YEAR(E256)+(AA256+1),MONTH(E256),1),0)))))&lt;=X256,1,0),""))</f>
        <v/>
      </c>
      <c r="AC256" s="0" t="str">
        <f aca="false">IF(AB256="","",IFERROR(IF(CAL="هجري",(INDEX(UQ_START,Y256+12*(AB256))+MIN(Z256,INDEX(UQ_LEN,Y256+12*(AB256)))-1),DATE(YEAR(E256)+(AB256),MONTH(E256),MIN(DAY(E256),DAY(EOMONTH(DATE(YEAR(E256)+(AB256),MONTH(E256),1),0))))),""))</f>
        <v/>
      </c>
      <c r="AD256" s="0" t="str">
        <f aca="false">IF(AB256="","",IFERROR(IF(CAL="هجري",(INDEX(UQ_START,Y256+12*(AB256+1))+MIN(Z256,INDEX(UQ_LEN,Y256+12*(AB256+1)))-1),DATE(YEAR(E256)+(AB256+1),MONTH(E256),MIN(DAY(E256),DAY(EOMONTH(DATE(YEAR(E256)+(AB256+1),MONTH(E256),1),0))))),""))</f>
        <v/>
      </c>
      <c r="AE256" s="0" t="str">
        <f aca="false">IF(F256="","full",IFERROR(VLOOKUP(K256,L_ENDTAB,2,0),"full"))</f>
        <v>full</v>
      </c>
    </row>
    <row r="257" customFormat="false" ht="15" hidden="false" customHeight="false" outlineLevel="0" collapsed="false">
      <c r="A257" s="19" t="str">
        <f aca="false">IF(B257="","",ROW()-7)</f>
        <v/>
      </c>
      <c r="B257" s="6"/>
      <c r="C257" s="6"/>
      <c r="D257" s="6"/>
      <c r="E257" s="7"/>
      <c r="F257" s="7"/>
      <c r="G257" s="20"/>
      <c r="H257" s="20"/>
      <c r="I257" s="20"/>
      <c r="J257" s="6"/>
      <c r="K257" s="6"/>
      <c r="L257" s="21"/>
      <c r="M257" s="21"/>
      <c r="N257" s="15" t="str">
        <f aca="false">IF(B257="","",IF(F257="","على رأس العمل","انتهت خدمته"))</f>
        <v/>
      </c>
      <c r="O257" s="26" t="str">
        <f aca="false">IF(B257="","",N(G257)+N(H257)+N(I257))</f>
        <v/>
      </c>
      <c r="P257" s="27" t="str">
        <f aca="false">IF(B257="","",IF(F257="",AS_OF,F257))</f>
        <v/>
      </c>
      <c r="Q257" s="28" t="str">
        <f aca="false">IF(OR(AC257="",AD257=""),"",AB257+(X257-AC257)/(AD257-AC257))</f>
        <v/>
      </c>
      <c r="R257" s="26" t="str">
        <f aca="false">IF(Q257="","",O257/2*MIN(Q257,5)+O257*MAX(Q257-5,0))</f>
        <v/>
      </c>
      <c r="S257" s="26" t="str">
        <f aca="false">IF(Q257="","",IF(J257="لبعض الوقت","خارج النطاق",IF(J257="عمل مرن",0,R257)))</f>
        <v/>
      </c>
      <c r="T257" s="26" t="str">
        <f aca="false">IF(Q257="","",IF(J257="لبعض الوقت","خارج النطاق",IF(J257="عمل مرن",0,R257*IF(Q257&lt;2,0,IF(Q257&lt;=5,1/3,IF(Q257&lt;10,2/3,1))))))</f>
        <v/>
      </c>
      <c r="U257" s="26" t="str">
        <f aca="false">IF(F257="","",IF(Q257="","",IF(J257="لبعض الوقت","خارج النطاق",IF(J257="عمل مرن",0,R257*IF(AE257="none",0,IF(AE257="resign",IF(Q257&lt;2,0,IF(Q257&lt;=5,1/3,IF(Q257&lt;10,2/3,1))),1))))))</f>
        <v/>
      </c>
      <c r="V257" s="26" t="n">
        <f aca="false">IF(OR(OR(E257="",P257="",N(O257)&lt;=0),N(M257)&lt;=0),0,IF(J257="عمل مرن",0,N(M257)*O257/30))</f>
        <v>0</v>
      </c>
      <c r="W257" s="29" t="str">
        <f aca="false">IF(Q257="","",IF(F257="",N(S257),N(U257))+V257)</f>
        <v/>
      </c>
      <c r="X257" s="0" t="str">
        <f aca="false">IF(OR(E257="",P257="",N(O257)&lt;=0),"",P257+1-N(L257))</f>
        <v/>
      </c>
      <c r="Y257" s="0" t="str">
        <f aca="false">IF(OR(E257="",P257="",N(O257)&lt;=0),"",IFERROR(MATCH(E257,UQ_START,1),""))</f>
        <v/>
      </c>
      <c r="Z257" s="0" t="str">
        <f aca="false">IF(Y257="","",E257-INDEX(UQ_START,Y257)+1)</f>
        <v/>
      </c>
      <c r="AA257" s="0" t="str">
        <f aca="false">IF(AND(X257&lt;&gt;"",X257&gt;E257,OR(CAL="ميلادي",Y257&lt;&gt;"")),INT((X257-E257)/IF(CAL="هجري",355,366)),"")</f>
        <v/>
      </c>
      <c r="AB257" s="0" t="str">
        <f aca="false">IF(AA257="","",IFERROR(AA257+IF(IF(CAL="هجري",(INDEX(UQ_START,Y257+12*(AA257+1))+MIN(Z257,INDEX(UQ_LEN,Y257+12*(AA257+1)))-1),DATE(YEAR(E257)+(AA257+1),MONTH(E257),MIN(DAY(E257),DAY(EOMONTH(DATE(YEAR(E257)+(AA257+1),MONTH(E257),1),0)))))&lt;=X257,1,0),""))</f>
        <v/>
      </c>
      <c r="AC257" s="0" t="str">
        <f aca="false">IF(AB257="","",IFERROR(IF(CAL="هجري",(INDEX(UQ_START,Y257+12*(AB257))+MIN(Z257,INDEX(UQ_LEN,Y257+12*(AB257)))-1),DATE(YEAR(E257)+(AB257),MONTH(E257),MIN(DAY(E257),DAY(EOMONTH(DATE(YEAR(E257)+(AB257),MONTH(E257),1),0))))),""))</f>
        <v/>
      </c>
      <c r="AD257" s="0" t="str">
        <f aca="false">IF(AB257="","",IFERROR(IF(CAL="هجري",(INDEX(UQ_START,Y257+12*(AB257+1))+MIN(Z257,INDEX(UQ_LEN,Y257+12*(AB257+1)))-1),DATE(YEAR(E257)+(AB257+1),MONTH(E257),MIN(DAY(E257),DAY(EOMONTH(DATE(YEAR(E257)+(AB257+1),MONTH(E257),1),0))))),""))</f>
        <v/>
      </c>
      <c r="AE257" s="0" t="str">
        <f aca="false">IF(F257="","full",IFERROR(VLOOKUP(K257,L_ENDTAB,2,0),"full"))</f>
        <v>full</v>
      </c>
    </row>
    <row r="258" customFormat="false" ht="15" hidden="false" customHeight="false" outlineLevel="0" collapsed="false">
      <c r="A258" s="19" t="str">
        <f aca="false">IF(B258="","",ROW()-7)</f>
        <v/>
      </c>
      <c r="B258" s="6"/>
      <c r="C258" s="6"/>
      <c r="D258" s="6"/>
      <c r="E258" s="7"/>
      <c r="F258" s="7"/>
      <c r="G258" s="20"/>
      <c r="H258" s="20"/>
      <c r="I258" s="20"/>
      <c r="J258" s="6"/>
      <c r="K258" s="6"/>
      <c r="L258" s="21"/>
      <c r="M258" s="21"/>
      <c r="N258" s="15" t="str">
        <f aca="false">IF(B258="","",IF(F258="","على رأس العمل","انتهت خدمته"))</f>
        <v/>
      </c>
      <c r="O258" s="16" t="str">
        <f aca="false">IF(B258="","",N(G258)+N(H258)+N(I258))</f>
        <v/>
      </c>
      <c r="P258" s="22" t="str">
        <f aca="false">IF(B258="","",IF(F258="",AS_OF,F258))</f>
        <v/>
      </c>
      <c r="Q258" s="23" t="str">
        <f aca="false">IF(OR(AC258="",AD258=""),"",AB258+(X258-AC258)/(AD258-AC258))</f>
        <v/>
      </c>
      <c r="R258" s="16" t="str">
        <f aca="false">IF(Q258="","",O258/2*MIN(Q258,5)+O258*MAX(Q258-5,0))</f>
        <v/>
      </c>
      <c r="S258" s="16" t="str">
        <f aca="false">IF(Q258="","",IF(J258="لبعض الوقت","خارج النطاق",IF(J258="عمل مرن",0,R258)))</f>
        <v/>
      </c>
      <c r="T258" s="16" t="str">
        <f aca="false">IF(Q258="","",IF(J258="لبعض الوقت","خارج النطاق",IF(J258="عمل مرن",0,R258*IF(Q258&lt;2,0,IF(Q258&lt;=5,1/3,IF(Q258&lt;10,2/3,1))))))</f>
        <v/>
      </c>
      <c r="U258" s="16" t="str">
        <f aca="false">IF(F258="","",IF(Q258="","",IF(J258="لبعض الوقت","خارج النطاق",IF(J258="عمل مرن",0,R258*IF(AE258="none",0,IF(AE258="resign",IF(Q258&lt;2,0,IF(Q258&lt;=5,1/3,IF(Q258&lt;10,2/3,1))),1))))))</f>
        <v/>
      </c>
      <c r="V258" s="16" t="n">
        <f aca="false">IF(OR(OR(E258="",P258="",N(O258)&lt;=0),N(M258)&lt;=0),0,IF(J258="عمل مرن",0,N(M258)*O258/30))</f>
        <v>0</v>
      </c>
      <c r="W258" s="13" t="str">
        <f aca="false">IF(Q258="","",IF(F258="",N(S258),N(U258))+V258)</f>
        <v/>
      </c>
      <c r="X258" s="0" t="str">
        <f aca="false">IF(OR(E258="",P258="",N(O258)&lt;=0),"",P258+1-N(L258))</f>
        <v/>
      </c>
      <c r="Y258" s="0" t="str">
        <f aca="false">IF(OR(E258="",P258="",N(O258)&lt;=0),"",IFERROR(MATCH(E258,UQ_START,1),""))</f>
        <v/>
      </c>
      <c r="Z258" s="0" t="str">
        <f aca="false">IF(Y258="","",E258-INDEX(UQ_START,Y258)+1)</f>
        <v/>
      </c>
      <c r="AA258" s="0" t="str">
        <f aca="false">IF(AND(X258&lt;&gt;"",X258&gt;E258,OR(CAL="ميلادي",Y258&lt;&gt;"")),INT((X258-E258)/IF(CAL="هجري",355,366)),"")</f>
        <v/>
      </c>
      <c r="AB258" s="0" t="str">
        <f aca="false">IF(AA258="","",IFERROR(AA258+IF(IF(CAL="هجري",(INDEX(UQ_START,Y258+12*(AA258+1))+MIN(Z258,INDEX(UQ_LEN,Y258+12*(AA258+1)))-1),DATE(YEAR(E258)+(AA258+1),MONTH(E258),MIN(DAY(E258),DAY(EOMONTH(DATE(YEAR(E258)+(AA258+1),MONTH(E258),1),0)))))&lt;=X258,1,0),""))</f>
        <v/>
      </c>
      <c r="AC258" s="0" t="str">
        <f aca="false">IF(AB258="","",IFERROR(IF(CAL="هجري",(INDEX(UQ_START,Y258+12*(AB258))+MIN(Z258,INDEX(UQ_LEN,Y258+12*(AB258)))-1),DATE(YEAR(E258)+(AB258),MONTH(E258),MIN(DAY(E258),DAY(EOMONTH(DATE(YEAR(E258)+(AB258),MONTH(E258),1),0))))),""))</f>
        <v/>
      </c>
      <c r="AD258" s="0" t="str">
        <f aca="false">IF(AB258="","",IFERROR(IF(CAL="هجري",(INDEX(UQ_START,Y258+12*(AB258+1))+MIN(Z258,INDEX(UQ_LEN,Y258+12*(AB258+1)))-1),DATE(YEAR(E258)+(AB258+1),MONTH(E258),MIN(DAY(E258),DAY(EOMONTH(DATE(YEAR(E258)+(AB258+1),MONTH(E258),1),0))))),""))</f>
        <v/>
      </c>
      <c r="AE258" s="0" t="str">
        <f aca="false">IF(F258="","full",IFERROR(VLOOKUP(K258,L_ENDTAB,2,0),"full"))</f>
        <v>full</v>
      </c>
    </row>
    <row r="259" customFormat="false" ht="15" hidden="false" customHeight="false" outlineLevel="0" collapsed="false">
      <c r="A259" s="19" t="str">
        <f aca="false">IF(B259="","",ROW()-7)</f>
        <v/>
      </c>
      <c r="B259" s="6"/>
      <c r="C259" s="6"/>
      <c r="D259" s="6"/>
      <c r="E259" s="7"/>
      <c r="F259" s="7"/>
      <c r="G259" s="20"/>
      <c r="H259" s="20"/>
      <c r="I259" s="20"/>
      <c r="J259" s="6"/>
      <c r="K259" s="6"/>
      <c r="L259" s="21"/>
      <c r="M259" s="21"/>
      <c r="N259" s="15" t="str">
        <f aca="false">IF(B259="","",IF(F259="","على رأس العمل","انتهت خدمته"))</f>
        <v/>
      </c>
      <c r="O259" s="26" t="str">
        <f aca="false">IF(B259="","",N(G259)+N(H259)+N(I259))</f>
        <v/>
      </c>
      <c r="P259" s="27" t="str">
        <f aca="false">IF(B259="","",IF(F259="",AS_OF,F259))</f>
        <v/>
      </c>
      <c r="Q259" s="28" t="str">
        <f aca="false">IF(OR(AC259="",AD259=""),"",AB259+(X259-AC259)/(AD259-AC259))</f>
        <v/>
      </c>
      <c r="R259" s="26" t="str">
        <f aca="false">IF(Q259="","",O259/2*MIN(Q259,5)+O259*MAX(Q259-5,0))</f>
        <v/>
      </c>
      <c r="S259" s="26" t="str">
        <f aca="false">IF(Q259="","",IF(J259="لبعض الوقت","خارج النطاق",IF(J259="عمل مرن",0,R259)))</f>
        <v/>
      </c>
      <c r="T259" s="26" t="str">
        <f aca="false">IF(Q259="","",IF(J259="لبعض الوقت","خارج النطاق",IF(J259="عمل مرن",0,R259*IF(Q259&lt;2,0,IF(Q259&lt;=5,1/3,IF(Q259&lt;10,2/3,1))))))</f>
        <v/>
      </c>
      <c r="U259" s="26" t="str">
        <f aca="false">IF(F259="","",IF(Q259="","",IF(J259="لبعض الوقت","خارج النطاق",IF(J259="عمل مرن",0,R259*IF(AE259="none",0,IF(AE259="resign",IF(Q259&lt;2,0,IF(Q259&lt;=5,1/3,IF(Q259&lt;10,2/3,1))),1))))))</f>
        <v/>
      </c>
      <c r="V259" s="26" t="n">
        <f aca="false">IF(OR(OR(E259="",P259="",N(O259)&lt;=0),N(M259)&lt;=0),0,IF(J259="عمل مرن",0,N(M259)*O259/30))</f>
        <v>0</v>
      </c>
      <c r="W259" s="29" t="str">
        <f aca="false">IF(Q259="","",IF(F259="",N(S259),N(U259))+V259)</f>
        <v/>
      </c>
      <c r="X259" s="0" t="str">
        <f aca="false">IF(OR(E259="",P259="",N(O259)&lt;=0),"",P259+1-N(L259))</f>
        <v/>
      </c>
      <c r="Y259" s="0" t="str">
        <f aca="false">IF(OR(E259="",P259="",N(O259)&lt;=0),"",IFERROR(MATCH(E259,UQ_START,1),""))</f>
        <v/>
      </c>
      <c r="Z259" s="0" t="str">
        <f aca="false">IF(Y259="","",E259-INDEX(UQ_START,Y259)+1)</f>
        <v/>
      </c>
      <c r="AA259" s="0" t="str">
        <f aca="false">IF(AND(X259&lt;&gt;"",X259&gt;E259,OR(CAL="ميلادي",Y259&lt;&gt;"")),INT((X259-E259)/IF(CAL="هجري",355,366)),"")</f>
        <v/>
      </c>
      <c r="AB259" s="0" t="str">
        <f aca="false">IF(AA259="","",IFERROR(AA259+IF(IF(CAL="هجري",(INDEX(UQ_START,Y259+12*(AA259+1))+MIN(Z259,INDEX(UQ_LEN,Y259+12*(AA259+1)))-1),DATE(YEAR(E259)+(AA259+1),MONTH(E259),MIN(DAY(E259),DAY(EOMONTH(DATE(YEAR(E259)+(AA259+1),MONTH(E259),1),0)))))&lt;=X259,1,0),""))</f>
        <v/>
      </c>
      <c r="AC259" s="0" t="str">
        <f aca="false">IF(AB259="","",IFERROR(IF(CAL="هجري",(INDEX(UQ_START,Y259+12*(AB259))+MIN(Z259,INDEX(UQ_LEN,Y259+12*(AB259)))-1),DATE(YEAR(E259)+(AB259),MONTH(E259),MIN(DAY(E259),DAY(EOMONTH(DATE(YEAR(E259)+(AB259),MONTH(E259),1),0))))),""))</f>
        <v/>
      </c>
      <c r="AD259" s="0" t="str">
        <f aca="false">IF(AB259="","",IFERROR(IF(CAL="هجري",(INDEX(UQ_START,Y259+12*(AB259+1))+MIN(Z259,INDEX(UQ_LEN,Y259+12*(AB259+1)))-1),DATE(YEAR(E259)+(AB259+1),MONTH(E259),MIN(DAY(E259),DAY(EOMONTH(DATE(YEAR(E259)+(AB259+1),MONTH(E259),1),0))))),""))</f>
        <v/>
      </c>
      <c r="AE259" s="0" t="str">
        <f aca="false">IF(F259="","full",IFERROR(VLOOKUP(K259,L_ENDTAB,2,0),"full"))</f>
        <v>full</v>
      </c>
    </row>
    <row r="260" customFormat="false" ht="15" hidden="false" customHeight="false" outlineLevel="0" collapsed="false">
      <c r="A260" s="19" t="str">
        <f aca="false">IF(B260="","",ROW()-7)</f>
        <v/>
      </c>
      <c r="B260" s="6"/>
      <c r="C260" s="6"/>
      <c r="D260" s="6"/>
      <c r="E260" s="7"/>
      <c r="F260" s="7"/>
      <c r="G260" s="20"/>
      <c r="H260" s="20"/>
      <c r="I260" s="20"/>
      <c r="J260" s="6"/>
      <c r="K260" s="6"/>
      <c r="L260" s="21"/>
      <c r="M260" s="21"/>
      <c r="N260" s="15" t="str">
        <f aca="false">IF(B260="","",IF(F260="","على رأس العمل","انتهت خدمته"))</f>
        <v/>
      </c>
      <c r="O260" s="16" t="str">
        <f aca="false">IF(B260="","",N(G260)+N(H260)+N(I260))</f>
        <v/>
      </c>
      <c r="P260" s="22" t="str">
        <f aca="false">IF(B260="","",IF(F260="",AS_OF,F260))</f>
        <v/>
      </c>
      <c r="Q260" s="23" t="str">
        <f aca="false">IF(OR(AC260="",AD260=""),"",AB260+(X260-AC260)/(AD260-AC260))</f>
        <v/>
      </c>
      <c r="R260" s="16" t="str">
        <f aca="false">IF(Q260="","",O260/2*MIN(Q260,5)+O260*MAX(Q260-5,0))</f>
        <v/>
      </c>
      <c r="S260" s="16" t="str">
        <f aca="false">IF(Q260="","",IF(J260="لبعض الوقت","خارج النطاق",IF(J260="عمل مرن",0,R260)))</f>
        <v/>
      </c>
      <c r="T260" s="16" t="str">
        <f aca="false">IF(Q260="","",IF(J260="لبعض الوقت","خارج النطاق",IF(J260="عمل مرن",0,R260*IF(Q260&lt;2,0,IF(Q260&lt;=5,1/3,IF(Q260&lt;10,2/3,1))))))</f>
        <v/>
      </c>
      <c r="U260" s="16" t="str">
        <f aca="false">IF(F260="","",IF(Q260="","",IF(J260="لبعض الوقت","خارج النطاق",IF(J260="عمل مرن",0,R260*IF(AE260="none",0,IF(AE260="resign",IF(Q260&lt;2,0,IF(Q260&lt;=5,1/3,IF(Q260&lt;10,2/3,1))),1))))))</f>
        <v/>
      </c>
      <c r="V260" s="16" t="n">
        <f aca="false">IF(OR(OR(E260="",P260="",N(O260)&lt;=0),N(M260)&lt;=0),0,IF(J260="عمل مرن",0,N(M260)*O260/30))</f>
        <v>0</v>
      </c>
      <c r="W260" s="13" t="str">
        <f aca="false">IF(Q260="","",IF(F260="",N(S260),N(U260))+V260)</f>
        <v/>
      </c>
      <c r="X260" s="0" t="str">
        <f aca="false">IF(OR(E260="",P260="",N(O260)&lt;=0),"",P260+1-N(L260))</f>
        <v/>
      </c>
      <c r="Y260" s="0" t="str">
        <f aca="false">IF(OR(E260="",P260="",N(O260)&lt;=0),"",IFERROR(MATCH(E260,UQ_START,1),""))</f>
        <v/>
      </c>
      <c r="Z260" s="0" t="str">
        <f aca="false">IF(Y260="","",E260-INDEX(UQ_START,Y260)+1)</f>
        <v/>
      </c>
      <c r="AA260" s="0" t="str">
        <f aca="false">IF(AND(X260&lt;&gt;"",X260&gt;E260,OR(CAL="ميلادي",Y260&lt;&gt;"")),INT((X260-E260)/IF(CAL="هجري",355,366)),"")</f>
        <v/>
      </c>
      <c r="AB260" s="0" t="str">
        <f aca="false">IF(AA260="","",IFERROR(AA260+IF(IF(CAL="هجري",(INDEX(UQ_START,Y260+12*(AA260+1))+MIN(Z260,INDEX(UQ_LEN,Y260+12*(AA260+1)))-1),DATE(YEAR(E260)+(AA260+1),MONTH(E260),MIN(DAY(E260),DAY(EOMONTH(DATE(YEAR(E260)+(AA260+1),MONTH(E260),1),0)))))&lt;=X260,1,0),""))</f>
        <v/>
      </c>
      <c r="AC260" s="0" t="str">
        <f aca="false">IF(AB260="","",IFERROR(IF(CAL="هجري",(INDEX(UQ_START,Y260+12*(AB260))+MIN(Z260,INDEX(UQ_LEN,Y260+12*(AB260)))-1),DATE(YEAR(E260)+(AB260),MONTH(E260),MIN(DAY(E260),DAY(EOMONTH(DATE(YEAR(E260)+(AB260),MONTH(E260),1),0))))),""))</f>
        <v/>
      </c>
      <c r="AD260" s="0" t="str">
        <f aca="false">IF(AB260="","",IFERROR(IF(CAL="هجري",(INDEX(UQ_START,Y260+12*(AB260+1))+MIN(Z260,INDEX(UQ_LEN,Y260+12*(AB260+1)))-1),DATE(YEAR(E260)+(AB260+1),MONTH(E260),MIN(DAY(E260),DAY(EOMONTH(DATE(YEAR(E260)+(AB260+1),MONTH(E260),1),0))))),""))</f>
        <v/>
      </c>
      <c r="AE260" s="0" t="str">
        <f aca="false">IF(F260="","full",IFERROR(VLOOKUP(K260,L_ENDTAB,2,0),"full"))</f>
        <v>full</v>
      </c>
    </row>
    <row r="261" customFormat="false" ht="15" hidden="false" customHeight="false" outlineLevel="0" collapsed="false">
      <c r="A261" s="19" t="str">
        <f aca="false">IF(B261="","",ROW()-7)</f>
        <v/>
      </c>
      <c r="B261" s="6"/>
      <c r="C261" s="6"/>
      <c r="D261" s="6"/>
      <c r="E261" s="7"/>
      <c r="F261" s="7"/>
      <c r="G261" s="20"/>
      <c r="H261" s="20"/>
      <c r="I261" s="20"/>
      <c r="J261" s="6"/>
      <c r="K261" s="6"/>
      <c r="L261" s="21"/>
      <c r="M261" s="21"/>
      <c r="N261" s="15" t="str">
        <f aca="false">IF(B261="","",IF(F261="","على رأس العمل","انتهت خدمته"))</f>
        <v/>
      </c>
      <c r="O261" s="26" t="str">
        <f aca="false">IF(B261="","",N(G261)+N(H261)+N(I261))</f>
        <v/>
      </c>
      <c r="P261" s="27" t="str">
        <f aca="false">IF(B261="","",IF(F261="",AS_OF,F261))</f>
        <v/>
      </c>
      <c r="Q261" s="28" t="str">
        <f aca="false">IF(OR(AC261="",AD261=""),"",AB261+(X261-AC261)/(AD261-AC261))</f>
        <v/>
      </c>
      <c r="R261" s="26" t="str">
        <f aca="false">IF(Q261="","",O261/2*MIN(Q261,5)+O261*MAX(Q261-5,0))</f>
        <v/>
      </c>
      <c r="S261" s="26" t="str">
        <f aca="false">IF(Q261="","",IF(J261="لبعض الوقت","خارج النطاق",IF(J261="عمل مرن",0,R261)))</f>
        <v/>
      </c>
      <c r="T261" s="26" t="str">
        <f aca="false">IF(Q261="","",IF(J261="لبعض الوقت","خارج النطاق",IF(J261="عمل مرن",0,R261*IF(Q261&lt;2,0,IF(Q261&lt;=5,1/3,IF(Q261&lt;10,2/3,1))))))</f>
        <v/>
      </c>
      <c r="U261" s="26" t="str">
        <f aca="false">IF(F261="","",IF(Q261="","",IF(J261="لبعض الوقت","خارج النطاق",IF(J261="عمل مرن",0,R261*IF(AE261="none",0,IF(AE261="resign",IF(Q261&lt;2,0,IF(Q261&lt;=5,1/3,IF(Q261&lt;10,2/3,1))),1))))))</f>
        <v/>
      </c>
      <c r="V261" s="26" t="n">
        <f aca="false">IF(OR(OR(E261="",P261="",N(O261)&lt;=0),N(M261)&lt;=0),0,IF(J261="عمل مرن",0,N(M261)*O261/30))</f>
        <v>0</v>
      </c>
      <c r="W261" s="29" t="str">
        <f aca="false">IF(Q261="","",IF(F261="",N(S261),N(U261))+V261)</f>
        <v/>
      </c>
      <c r="X261" s="0" t="str">
        <f aca="false">IF(OR(E261="",P261="",N(O261)&lt;=0),"",P261+1-N(L261))</f>
        <v/>
      </c>
      <c r="Y261" s="0" t="str">
        <f aca="false">IF(OR(E261="",P261="",N(O261)&lt;=0),"",IFERROR(MATCH(E261,UQ_START,1),""))</f>
        <v/>
      </c>
      <c r="Z261" s="0" t="str">
        <f aca="false">IF(Y261="","",E261-INDEX(UQ_START,Y261)+1)</f>
        <v/>
      </c>
      <c r="AA261" s="0" t="str">
        <f aca="false">IF(AND(X261&lt;&gt;"",X261&gt;E261,OR(CAL="ميلادي",Y261&lt;&gt;"")),INT((X261-E261)/IF(CAL="هجري",355,366)),"")</f>
        <v/>
      </c>
      <c r="AB261" s="0" t="str">
        <f aca="false">IF(AA261="","",IFERROR(AA261+IF(IF(CAL="هجري",(INDEX(UQ_START,Y261+12*(AA261+1))+MIN(Z261,INDEX(UQ_LEN,Y261+12*(AA261+1)))-1),DATE(YEAR(E261)+(AA261+1),MONTH(E261),MIN(DAY(E261),DAY(EOMONTH(DATE(YEAR(E261)+(AA261+1),MONTH(E261),1),0)))))&lt;=X261,1,0),""))</f>
        <v/>
      </c>
      <c r="AC261" s="0" t="str">
        <f aca="false">IF(AB261="","",IFERROR(IF(CAL="هجري",(INDEX(UQ_START,Y261+12*(AB261))+MIN(Z261,INDEX(UQ_LEN,Y261+12*(AB261)))-1),DATE(YEAR(E261)+(AB261),MONTH(E261),MIN(DAY(E261),DAY(EOMONTH(DATE(YEAR(E261)+(AB261),MONTH(E261),1),0))))),""))</f>
        <v/>
      </c>
      <c r="AD261" s="0" t="str">
        <f aca="false">IF(AB261="","",IFERROR(IF(CAL="هجري",(INDEX(UQ_START,Y261+12*(AB261+1))+MIN(Z261,INDEX(UQ_LEN,Y261+12*(AB261+1)))-1),DATE(YEAR(E261)+(AB261+1),MONTH(E261),MIN(DAY(E261),DAY(EOMONTH(DATE(YEAR(E261)+(AB261+1),MONTH(E261),1),0))))),""))</f>
        <v/>
      </c>
      <c r="AE261" s="0" t="str">
        <f aca="false">IF(F261="","full",IFERROR(VLOOKUP(K261,L_ENDTAB,2,0),"full"))</f>
        <v>full</v>
      </c>
    </row>
    <row r="262" customFormat="false" ht="15" hidden="false" customHeight="false" outlineLevel="0" collapsed="false">
      <c r="A262" s="19" t="str">
        <f aca="false">IF(B262="","",ROW()-7)</f>
        <v/>
      </c>
      <c r="B262" s="6"/>
      <c r="C262" s="6"/>
      <c r="D262" s="6"/>
      <c r="E262" s="7"/>
      <c r="F262" s="7"/>
      <c r="G262" s="20"/>
      <c r="H262" s="20"/>
      <c r="I262" s="20"/>
      <c r="J262" s="6"/>
      <c r="K262" s="6"/>
      <c r="L262" s="21"/>
      <c r="M262" s="21"/>
      <c r="N262" s="15" t="str">
        <f aca="false">IF(B262="","",IF(F262="","على رأس العمل","انتهت خدمته"))</f>
        <v/>
      </c>
      <c r="O262" s="16" t="str">
        <f aca="false">IF(B262="","",N(G262)+N(H262)+N(I262))</f>
        <v/>
      </c>
      <c r="P262" s="22" t="str">
        <f aca="false">IF(B262="","",IF(F262="",AS_OF,F262))</f>
        <v/>
      </c>
      <c r="Q262" s="23" t="str">
        <f aca="false">IF(OR(AC262="",AD262=""),"",AB262+(X262-AC262)/(AD262-AC262))</f>
        <v/>
      </c>
      <c r="R262" s="16" t="str">
        <f aca="false">IF(Q262="","",O262/2*MIN(Q262,5)+O262*MAX(Q262-5,0))</f>
        <v/>
      </c>
      <c r="S262" s="16" t="str">
        <f aca="false">IF(Q262="","",IF(J262="لبعض الوقت","خارج النطاق",IF(J262="عمل مرن",0,R262)))</f>
        <v/>
      </c>
      <c r="T262" s="16" t="str">
        <f aca="false">IF(Q262="","",IF(J262="لبعض الوقت","خارج النطاق",IF(J262="عمل مرن",0,R262*IF(Q262&lt;2,0,IF(Q262&lt;=5,1/3,IF(Q262&lt;10,2/3,1))))))</f>
        <v/>
      </c>
      <c r="U262" s="16" t="str">
        <f aca="false">IF(F262="","",IF(Q262="","",IF(J262="لبعض الوقت","خارج النطاق",IF(J262="عمل مرن",0,R262*IF(AE262="none",0,IF(AE262="resign",IF(Q262&lt;2,0,IF(Q262&lt;=5,1/3,IF(Q262&lt;10,2/3,1))),1))))))</f>
        <v/>
      </c>
      <c r="V262" s="16" t="n">
        <f aca="false">IF(OR(OR(E262="",P262="",N(O262)&lt;=0),N(M262)&lt;=0),0,IF(J262="عمل مرن",0,N(M262)*O262/30))</f>
        <v>0</v>
      </c>
      <c r="W262" s="13" t="str">
        <f aca="false">IF(Q262="","",IF(F262="",N(S262),N(U262))+V262)</f>
        <v/>
      </c>
      <c r="X262" s="0" t="str">
        <f aca="false">IF(OR(E262="",P262="",N(O262)&lt;=0),"",P262+1-N(L262))</f>
        <v/>
      </c>
      <c r="Y262" s="0" t="str">
        <f aca="false">IF(OR(E262="",P262="",N(O262)&lt;=0),"",IFERROR(MATCH(E262,UQ_START,1),""))</f>
        <v/>
      </c>
      <c r="Z262" s="0" t="str">
        <f aca="false">IF(Y262="","",E262-INDEX(UQ_START,Y262)+1)</f>
        <v/>
      </c>
      <c r="AA262" s="0" t="str">
        <f aca="false">IF(AND(X262&lt;&gt;"",X262&gt;E262,OR(CAL="ميلادي",Y262&lt;&gt;"")),INT((X262-E262)/IF(CAL="هجري",355,366)),"")</f>
        <v/>
      </c>
      <c r="AB262" s="0" t="str">
        <f aca="false">IF(AA262="","",IFERROR(AA262+IF(IF(CAL="هجري",(INDEX(UQ_START,Y262+12*(AA262+1))+MIN(Z262,INDEX(UQ_LEN,Y262+12*(AA262+1)))-1),DATE(YEAR(E262)+(AA262+1),MONTH(E262),MIN(DAY(E262),DAY(EOMONTH(DATE(YEAR(E262)+(AA262+1),MONTH(E262),1),0)))))&lt;=X262,1,0),""))</f>
        <v/>
      </c>
      <c r="AC262" s="0" t="str">
        <f aca="false">IF(AB262="","",IFERROR(IF(CAL="هجري",(INDEX(UQ_START,Y262+12*(AB262))+MIN(Z262,INDEX(UQ_LEN,Y262+12*(AB262)))-1),DATE(YEAR(E262)+(AB262),MONTH(E262),MIN(DAY(E262),DAY(EOMONTH(DATE(YEAR(E262)+(AB262),MONTH(E262),1),0))))),""))</f>
        <v/>
      </c>
      <c r="AD262" s="0" t="str">
        <f aca="false">IF(AB262="","",IFERROR(IF(CAL="هجري",(INDEX(UQ_START,Y262+12*(AB262+1))+MIN(Z262,INDEX(UQ_LEN,Y262+12*(AB262+1)))-1),DATE(YEAR(E262)+(AB262+1),MONTH(E262),MIN(DAY(E262),DAY(EOMONTH(DATE(YEAR(E262)+(AB262+1),MONTH(E262),1),0))))),""))</f>
        <v/>
      </c>
      <c r="AE262" s="0" t="str">
        <f aca="false">IF(F262="","full",IFERROR(VLOOKUP(K262,L_ENDTAB,2,0),"full"))</f>
        <v>full</v>
      </c>
    </row>
    <row r="263" customFormat="false" ht="15" hidden="false" customHeight="false" outlineLevel="0" collapsed="false">
      <c r="A263" s="19" t="str">
        <f aca="false">IF(B263="","",ROW()-7)</f>
        <v/>
      </c>
      <c r="B263" s="6"/>
      <c r="C263" s="6"/>
      <c r="D263" s="6"/>
      <c r="E263" s="7"/>
      <c r="F263" s="7"/>
      <c r="G263" s="20"/>
      <c r="H263" s="20"/>
      <c r="I263" s="20"/>
      <c r="J263" s="6"/>
      <c r="K263" s="6"/>
      <c r="L263" s="21"/>
      <c r="M263" s="21"/>
      <c r="N263" s="15" t="str">
        <f aca="false">IF(B263="","",IF(F263="","على رأس العمل","انتهت خدمته"))</f>
        <v/>
      </c>
      <c r="O263" s="26" t="str">
        <f aca="false">IF(B263="","",N(G263)+N(H263)+N(I263))</f>
        <v/>
      </c>
      <c r="P263" s="27" t="str">
        <f aca="false">IF(B263="","",IF(F263="",AS_OF,F263))</f>
        <v/>
      </c>
      <c r="Q263" s="28" t="str">
        <f aca="false">IF(OR(AC263="",AD263=""),"",AB263+(X263-AC263)/(AD263-AC263))</f>
        <v/>
      </c>
      <c r="R263" s="26" t="str">
        <f aca="false">IF(Q263="","",O263/2*MIN(Q263,5)+O263*MAX(Q263-5,0))</f>
        <v/>
      </c>
      <c r="S263" s="26" t="str">
        <f aca="false">IF(Q263="","",IF(J263="لبعض الوقت","خارج النطاق",IF(J263="عمل مرن",0,R263)))</f>
        <v/>
      </c>
      <c r="T263" s="26" t="str">
        <f aca="false">IF(Q263="","",IF(J263="لبعض الوقت","خارج النطاق",IF(J263="عمل مرن",0,R263*IF(Q263&lt;2,0,IF(Q263&lt;=5,1/3,IF(Q263&lt;10,2/3,1))))))</f>
        <v/>
      </c>
      <c r="U263" s="26" t="str">
        <f aca="false">IF(F263="","",IF(Q263="","",IF(J263="لبعض الوقت","خارج النطاق",IF(J263="عمل مرن",0,R263*IF(AE263="none",0,IF(AE263="resign",IF(Q263&lt;2,0,IF(Q263&lt;=5,1/3,IF(Q263&lt;10,2/3,1))),1))))))</f>
        <v/>
      </c>
      <c r="V263" s="26" t="n">
        <f aca="false">IF(OR(OR(E263="",P263="",N(O263)&lt;=0),N(M263)&lt;=0),0,IF(J263="عمل مرن",0,N(M263)*O263/30))</f>
        <v>0</v>
      </c>
      <c r="W263" s="29" t="str">
        <f aca="false">IF(Q263="","",IF(F263="",N(S263),N(U263))+V263)</f>
        <v/>
      </c>
      <c r="X263" s="0" t="str">
        <f aca="false">IF(OR(E263="",P263="",N(O263)&lt;=0),"",P263+1-N(L263))</f>
        <v/>
      </c>
      <c r="Y263" s="0" t="str">
        <f aca="false">IF(OR(E263="",P263="",N(O263)&lt;=0),"",IFERROR(MATCH(E263,UQ_START,1),""))</f>
        <v/>
      </c>
      <c r="Z263" s="0" t="str">
        <f aca="false">IF(Y263="","",E263-INDEX(UQ_START,Y263)+1)</f>
        <v/>
      </c>
      <c r="AA263" s="0" t="str">
        <f aca="false">IF(AND(X263&lt;&gt;"",X263&gt;E263,OR(CAL="ميلادي",Y263&lt;&gt;"")),INT((X263-E263)/IF(CAL="هجري",355,366)),"")</f>
        <v/>
      </c>
      <c r="AB263" s="0" t="str">
        <f aca="false">IF(AA263="","",IFERROR(AA263+IF(IF(CAL="هجري",(INDEX(UQ_START,Y263+12*(AA263+1))+MIN(Z263,INDEX(UQ_LEN,Y263+12*(AA263+1)))-1),DATE(YEAR(E263)+(AA263+1),MONTH(E263),MIN(DAY(E263),DAY(EOMONTH(DATE(YEAR(E263)+(AA263+1),MONTH(E263),1),0)))))&lt;=X263,1,0),""))</f>
        <v/>
      </c>
      <c r="AC263" s="0" t="str">
        <f aca="false">IF(AB263="","",IFERROR(IF(CAL="هجري",(INDEX(UQ_START,Y263+12*(AB263))+MIN(Z263,INDEX(UQ_LEN,Y263+12*(AB263)))-1),DATE(YEAR(E263)+(AB263),MONTH(E263),MIN(DAY(E263),DAY(EOMONTH(DATE(YEAR(E263)+(AB263),MONTH(E263),1),0))))),""))</f>
        <v/>
      </c>
      <c r="AD263" s="0" t="str">
        <f aca="false">IF(AB263="","",IFERROR(IF(CAL="هجري",(INDEX(UQ_START,Y263+12*(AB263+1))+MIN(Z263,INDEX(UQ_LEN,Y263+12*(AB263+1)))-1),DATE(YEAR(E263)+(AB263+1),MONTH(E263),MIN(DAY(E263),DAY(EOMONTH(DATE(YEAR(E263)+(AB263+1),MONTH(E263),1),0))))),""))</f>
        <v/>
      </c>
      <c r="AE263" s="0" t="str">
        <f aca="false">IF(F263="","full",IFERROR(VLOOKUP(K263,L_ENDTAB,2,0),"full"))</f>
        <v>full</v>
      </c>
    </row>
    <row r="264" customFormat="false" ht="15" hidden="false" customHeight="false" outlineLevel="0" collapsed="false">
      <c r="A264" s="19" t="str">
        <f aca="false">IF(B264="","",ROW()-7)</f>
        <v/>
      </c>
      <c r="B264" s="6"/>
      <c r="C264" s="6"/>
      <c r="D264" s="6"/>
      <c r="E264" s="7"/>
      <c r="F264" s="7"/>
      <c r="G264" s="20"/>
      <c r="H264" s="20"/>
      <c r="I264" s="20"/>
      <c r="J264" s="6"/>
      <c r="K264" s="6"/>
      <c r="L264" s="21"/>
      <c r="M264" s="21"/>
      <c r="N264" s="15" t="str">
        <f aca="false">IF(B264="","",IF(F264="","على رأس العمل","انتهت خدمته"))</f>
        <v/>
      </c>
      <c r="O264" s="16" t="str">
        <f aca="false">IF(B264="","",N(G264)+N(H264)+N(I264))</f>
        <v/>
      </c>
      <c r="P264" s="22" t="str">
        <f aca="false">IF(B264="","",IF(F264="",AS_OF,F264))</f>
        <v/>
      </c>
      <c r="Q264" s="23" t="str">
        <f aca="false">IF(OR(AC264="",AD264=""),"",AB264+(X264-AC264)/(AD264-AC264))</f>
        <v/>
      </c>
      <c r="R264" s="16" t="str">
        <f aca="false">IF(Q264="","",O264/2*MIN(Q264,5)+O264*MAX(Q264-5,0))</f>
        <v/>
      </c>
      <c r="S264" s="16" t="str">
        <f aca="false">IF(Q264="","",IF(J264="لبعض الوقت","خارج النطاق",IF(J264="عمل مرن",0,R264)))</f>
        <v/>
      </c>
      <c r="T264" s="16" t="str">
        <f aca="false">IF(Q264="","",IF(J264="لبعض الوقت","خارج النطاق",IF(J264="عمل مرن",0,R264*IF(Q264&lt;2,0,IF(Q264&lt;=5,1/3,IF(Q264&lt;10,2/3,1))))))</f>
        <v/>
      </c>
      <c r="U264" s="16" t="str">
        <f aca="false">IF(F264="","",IF(Q264="","",IF(J264="لبعض الوقت","خارج النطاق",IF(J264="عمل مرن",0,R264*IF(AE264="none",0,IF(AE264="resign",IF(Q264&lt;2,0,IF(Q264&lt;=5,1/3,IF(Q264&lt;10,2/3,1))),1))))))</f>
        <v/>
      </c>
      <c r="V264" s="16" t="n">
        <f aca="false">IF(OR(OR(E264="",P264="",N(O264)&lt;=0),N(M264)&lt;=0),0,IF(J264="عمل مرن",0,N(M264)*O264/30))</f>
        <v>0</v>
      </c>
      <c r="W264" s="13" t="str">
        <f aca="false">IF(Q264="","",IF(F264="",N(S264),N(U264))+V264)</f>
        <v/>
      </c>
      <c r="X264" s="0" t="str">
        <f aca="false">IF(OR(E264="",P264="",N(O264)&lt;=0),"",P264+1-N(L264))</f>
        <v/>
      </c>
      <c r="Y264" s="0" t="str">
        <f aca="false">IF(OR(E264="",P264="",N(O264)&lt;=0),"",IFERROR(MATCH(E264,UQ_START,1),""))</f>
        <v/>
      </c>
      <c r="Z264" s="0" t="str">
        <f aca="false">IF(Y264="","",E264-INDEX(UQ_START,Y264)+1)</f>
        <v/>
      </c>
      <c r="AA264" s="0" t="str">
        <f aca="false">IF(AND(X264&lt;&gt;"",X264&gt;E264,OR(CAL="ميلادي",Y264&lt;&gt;"")),INT((X264-E264)/IF(CAL="هجري",355,366)),"")</f>
        <v/>
      </c>
      <c r="AB264" s="0" t="str">
        <f aca="false">IF(AA264="","",IFERROR(AA264+IF(IF(CAL="هجري",(INDEX(UQ_START,Y264+12*(AA264+1))+MIN(Z264,INDEX(UQ_LEN,Y264+12*(AA264+1)))-1),DATE(YEAR(E264)+(AA264+1),MONTH(E264),MIN(DAY(E264),DAY(EOMONTH(DATE(YEAR(E264)+(AA264+1),MONTH(E264),1),0)))))&lt;=X264,1,0),""))</f>
        <v/>
      </c>
      <c r="AC264" s="0" t="str">
        <f aca="false">IF(AB264="","",IFERROR(IF(CAL="هجري",(INDEX(UQ_START,Y264+12*(AB264))+MIN(Z264,INDEX(UQ_LEN,Y264+12*(AB264)))-1),DATE(YEAR(E264)+(AB264),MONTH(E264),MIN(DAY(E264),DAY(EOMONTH(DATE(YEAR(E264)+(AB264),MONTH(E264),1),0))))),""))</f>
        <v/>
      </c>
      <c r="AD264" s="0" t="str">
        <f aca="false">IF(AB264="","",IFERROR(IF(CAL="هجري",(INDEX(UQ_START,Y264+12*(AB264+1))+MIN(Z264,INDEX(UQ_LEN,Y264+12*(AB264+1)))-1),DATE(YEAR(E264)+(AB264+1),MONTH(E264),MIN(DAY(E264),DAY(EOMONTH(DATE(YEAR(E264)+(AB264+1),MONTH(E264),1),0))))),""))</f>
        <v/>
      </c>
      <c r="AE264" s="0" t="str">
        <f aca="false">IF(F264="","full",IFERROR(VLOOKUP(K264,L_ENDTAB,2,0),"full"))</f>
        <v>full</v>
      </c>
    </row>
    <row r="265" customFormat="false" ht="15" hidden="false" customHeight="false" outlineLevel="0" collapsed="false">
      <c r="A265" s="19" t="str">
        <f aca="false">IF(B265="","",ROW()-7)</f>
        <v/>
      </c>
      <c r="B265" s="6"/>
      <c r="C265" s="6"/>
      <c r="D265" s="6"/>
      <c r="E265" s="7"/>
      <c r="F265" s="7"/>
      <c r="G265" s="20"/>
      <c r="H265" s="20"/>
      <c r="I265" s="20"/>
      <c r="J265" s="6"/>
      <c r="K265" s="6"/>
      <c r="L265" s="21"/>
      <c r="M265" s="21"/>
      <c r="N265" s="15" t="str">
        <f aca="false">IF(B265="","",IF(F265="","على رأس العمل","انتهت خدمته"))</f>
        <v/>
      </c>
      <c r="O265" s="26" t="str">
        <f aca="false">IF(B265="","",N(G265)+N(H265)+N(I265))</f>
        <v/>
      </c>
      <c r="P265" s="27" t="str">
        <f aca="false">IF(B265="","",IF(F265="",AS_OF,F265))</f>
        <v/>
      </c>
      <c r="Q265" s="28" t="str">
        <f aca="false">IF(OR(AC265="",AD265=""),"",AB265+(X265-AC265)/(AD265-AC265))</f>
        <v/>
      </c>
      <c r="R265" s="26" t="str">
        <f aca="false">IF(Q265="","",O265/2*MIN(Q265,5)+O265*MAX(Q265-5,0))</f>
        <v/>
      </c>
      <c r="S265" s="26" t="str">
        <f aca="false">IF(Q265="","",IF(J265="لبعض الوقت","خارج النطاق",IF(J265="عمل مرن",0,R265)))</f>
        <v/>
      </c>
      <c r="T265" s="26" t="str">
        <f aca="false">IF(Q265="","",IF(J265="لبعض الوقت","خارج النطاق",IF(J265="عمل مرن",0,R265*IF(Q265&lt;2,0,IF(Q265&lt;=5,1/3,IF(Q265&lt;10,2/3,1))))))</f>
        <v/>
      </c>
      <c r="U265" s="26" t="str">
        <f aca="false">IF(F265="","",IF(Q265="","",IF(J265="لبعض الوقت","خارج النطاق",IF(J265="عمل مرن",0,R265*IF(AE265="none",0,IF(AE265="resign",IF(Q265&lt;2,0,IF(Q265&lt;=5,1/3,IF(Q265&lt;10,2/3,1))),1))))))</f>
        <v/>
      </c>
      <c r="V265" s="26" t="n">
        <f aca="false">IF(OR(OR(E265="",P265="",N(O265)&lt;=0),N(M265)&lt;=0),0,IF(J265="عمل مرن",0,N(M265)*O265/30))</f>
        <v>0</v>
      </c>
      <c r="W265" s="29" t="str">
        <f aca="false">IF(Q265="","",IF(F265="",N(S265),N(U265))+V265)</f>
        <v/>
      </c>
      <c r="X265" s="0" t="str">
        <f aca="false">IF(OR(E265="",P265="",N(O265)&lt;=0),"",P265+1-N(L265))</f>
        <v/>
      </c>
      <c r="Y265" s="0" t="str">
        <f aca="false">IF(OR(E265="",P265="",N(O265)&lt;=0),"",IFERROR(MATCH(E265,UQ_START,1),""))</f>
        <v/>
      </c>
      <c r="Z265" s="0" t="str">
        <f aca="false">IF(Y265="","",E265-INDEX(UQ_START,Y265)+1)</f>
        <v/>
      </c>
      <c r="AA265" s="0" t="str">
        <f aca="false">IF(AND(X265&lt;&gt;"",X265&gt;E265,OR(CAL="ميلادي",Y265&lt;&gt;"")),INT((X265-E265)/IF(CAL="هجري",355,366)),"")</f>
        <v/>
      </c>
      <c r="AB265" s="0" t="str">
        <f aca="false">IF(AA265="","",IFERROR(AA265+IF(IF(CAL="هجري",(INDEX(UQ_START,Y265+12*(AA265+1))+MIN(Z265,INDEX(UQ_LEN,Y265+12*(AA265+1)))-1),DATE(YEAR(E265)+(AA265+1),MONTH(E265),MIN(DAY(E265),DAY(EOMONTH(DATE(YEAR(E265)+(AA265+1),MONTH(E265),1),0)))))&lt;=X265,1,0),""))</f>
        <v/>
      </c>
      <c r="AC265" s="0" t="str">
        <f aca="false">IF(AB265="","",IFERROR(IF(CAL="هجري",(INDEX(UQ_START,Y265+12*(AB265))+MIN(Z265,INDEX(UQ_LEN,Y265+12*(AB265)))-1),DATE(YEAR(E265)+(AB265),MONTH(E265),MIN(DAY(E265),DAY(EOMONTH(DATE(YEAR(E265)+(AB265),MONTH(E265),1),0))))),""))</f>
        <v/>
      </c>
      <c r="AD265" s="0" t="str">
        <f aca="false">IF(AB265="","",IFERROR(IF(CAL="هجري",(INDEX(UQ_START,Y265+12*(AB265+1))+MIN(Z265,INDEX(UQ_LEN,Y265+12*(AB265+1)))-1),DATE(YEAR(E265)+(AB265+1),MONTH(E265),MIN(DAY(E265),DAY(EOMONTH(DATE(YEAR(E265)+(AB265+1),MONTH(E265),1),0))))),""))</f>
        <v/>
      </c>
      <c r="AE265" s="0" t="str">
        <f aca="false">IF(F265="","full",IFERROR(VLOOKUP(K265,L_ENDTAB,2,0),"full"))</f>
        <v>full</v>
      </c>
    </row>
    <row r="266" customFormat="false" ht="15" hidden="false" customHeight="false" outlineLevel="0" collapsed="false">
      <c r="A266" s="19" t="str">
        <f aca="false">IF(B266="","",ROW()-7)</f>
        <v/>
      </c>
      <c r="B266" s="6"/>
      <c r="C266" s="6"/>
      <c r="D266" s="6"/>
      <c r="E266" s="7"/>
      <c r="F266" s="7"/>
      <c r="G266" s="20"/>
      <c r="H266" s="20"/>
      <c r="I266" s="20"/>
      <c r="J266" s="6"/>
      <c r="K266" s="6"/>
      <c r="L266" s="21"/>
      <c r="M266" s="21"/>
      <c r="N266" s="15" t="str">
        <f aca="false">IF(B266="","",IF(F266="","على رأس العمل","انتهت خدمته"))</f>
        <v/>
      </c>
      <c r="O266" s="16" t="str">
        <f aca="false">IF(B266="","",N(G266)+N(H266)+N(I266))</f>
        <v/>
      </c>
      <c r="P266" s="22" t="str">
        <f aca="false">IF(B266="","",IF(F266="",AS_OF,F266))</f>
        <v/>
      </c>
      <c r="Q266" s="23" t="str">
        <f aca="false">IF(OR(AC266="",AD266=""),"",AB266+(X266-AC266)/(AD266-AC266))</f>
        <v/>
      </c>
      <c r="R266" s="16" t="str">
        <f aca="false">IF(Q266="","",O266/2*MIN(Q266,5)+O266*MAX(Q266-5,0))</f>
        <v/>
      </c>
      <c r="S266" s="16" t="str">
        <f aca="false">IF(Q266="","",IF(J266="لبعض الوقت","خارج النطاق",IF(J266="عمل مرن",0,R266)))</f>
        <v/>
      </c>
      <c r="T266" s="16" t="str">
        <f aca="false">IF(Q266="","",IF(J266="لبعض الوقت","خارج النطاق",IF(J266="عمل مرن",0,R266*IF(Q266&lt;2,0,IF(Q266&lt;=5,1/3,IF(Q266&lt;10,2/3,1))))))</f>
        <v/>
      </c>
      <c r="U266" s="16" t="str">
        <f aca="false">IF(F266="","",IF(Q266="","",IF(J266="لبعض الوقت","خارج النطاق",IF(J266="عمل مرن",0,R266*IF(AE266="none",0,IF(AE266="resign",IF(Q266&lt;2,0,IF(Q266&lt;=5,1/3,IF(Q266&lt;10,2/3,1))),1))))))</f>
        <v/>
      </c>
      <c r="V266" s="16" t="n">
        <f aca="false">IF(OR(OR(E266="",P266="",N(O266)&lt;=0),N(M266)&lt;=0),0,IF(J266="عمل مرن",0,N(M266)*O266/30))</f>
        <v>0</v>
      </c>
      <c r="W266" s="13" t="str">
        <f aca="false">IF(Q266="","",IF(F266="",N(S266),N(U266))+V266)</f>
        <v/>
      </c>
      <c r="X266" s="0" t="str">
        <f aca="false">IF(OR(E266="",P266="",N(O266)&lt;=0),"",P266+1-N(L266))</f>
        <v/>
      </c>
      <c r="Y266" s="0" t="str">
        <f aca="false">IF(OR(E266="",P266="",N(O266)&lt;=0),"",IFERROR(MATCH(E266,UQ_START,1),""))</f>
        <v/>
      </c>
      <c r="Z266" s="0" t="str">
        <f aca="false">IF(Y266="","",E266-INDEX(UQ_START,Y266)+1)</f>
        <v/>
      </c>
      <c r="AA266" s="0" t="str">
        <f aca="false">IF(AND(X266&lt;&gt;"",X266&gt;E266,OR(CAL="ميلادي",Y266&lt;&gt;"")),INT((X266-E266)/IF(CAL="هجري",355,366)),"")</f>
        <v/>
      </c>
      <c r="AB266" s="0" t="str">
        <f aca="false">IF(AA266="","",IFERROR(AA266+IF(IF(CAL="هجري",(INDEX(UQ_START,Y266+12*(AA266+1))+MIN(Z266,INDEX(UQ_LEN,Y266+12*(AA266+1)))-1),DATE(YEAR(E266)+(AA266+1),MONTH(E266),MIN(DAY(E266),DAY(EOMONTH(DATE(YEAR(E266)+(AA266+1),MONTH(E266),1),0)))))&lt;=X266,1,0),""))</f>
        <v/>
      </c>
      <c r="AC266" s="0" t="str">
        <f aca="false">IF(AB266="","",IFERROR(IF(CAL="هجري",(INDEX(UQ_START,Y266+12*(AB266))+MIN(Z266,INDEX(UQ_LEN,Y266+12*(AB266)))-1),DATE(YEAR(E266)+(AB266),MONTH(E266),MIN(DAY(E266),DAY(EOMONTH(DATE(YEAR(E266)+(AB266),MONTH(E266),1),0))))),""))</f>
        <v/>
      </c>
      <c r="AD266" s="0" t="str">
        <f aca="false">IF(AB266="","",IFERROR(IF(CAL="هجري",(INDEX(UQ_START,Y266+12*(AB266+1))+MIN(Z266,INDEX(UQ_LEN,Y266+12*(AB266+1)))-1),DATE(YEAR(E266)+(AB266+1),MONTH(E266),MIN(DAY(E266),DAY(EOMONTH(DATE(YEAR(E266)+(AB266+1),MONTH(E266),1),0))))),""))</f>
        <v/>
      </c>
      <c r="AE266" s="0" t="str">
        <f aca="false">IF(F266="","full",IFERROR(VLOOKUP(K266,L_ENDTAB,2,0),"full"))</f>
        <v>full</v>
      </c>
    </row>
    <row r="267" customFormat="false" ht="15" hidden="false" customHeight="false" outlineLevel="0" collapsed="false">
      <c r="A267" s="19" t="str">
        <f aca="false">IF(B267="","",ROW()-7)</f>
        <v/>
      </c>
      <c r="B267" s="6"/>
      <c r="C267" s="6"/>
      <c r="D267" s="6"/>
      <c r="E267" s="7"/>
      <c r="F267" s="7"/>
      <c r="G267" s="20"/>
      <c r="H267" s="20"/>
      <c r="I267" s="20"/>
      <c r="J267" s="6"/>
      <c r="K267" s="6"/>
      <c r="L267" s="21"/>
      <c r="M267" s="21"/>
      <c r="N267" s="15" t="str">
        <f aca="false">IF(B267="","",IF(F267="","على رأس العمل","انتهت خدمته"))</f>
        <v/>
      </c>
      <c r="O267" s="26" t="str">
        <f aca="false">IF(B267="","",N(G267)+N(H267)+N(I267))</f>
        <v/>
      </c>
      <c r="P267" s="27" t="str">
        <f aca="false">IF(B267="","",IF(F267="",AS_OF,F267))</f>
        <v/>
      </c>
      <c r="Q267" s="28" t="str">
        <f aca="false">IF(OR(AC267="",AD267=""),"",AB267+(X267-AC267)/(AD267-AC267))</f>
        <v/>
      </c>
      <c r="R267" s="26" t="str">
        <f aca="false">IF(Q267="","",O267/2*MIN(Q267,5)+O267*MAX(Q267-5,0))</f>
        <v/>
      </c>
      <c r="S267" s="26" t="str">
        <f aca="false">IF(Q267="","",IF(J267="لبعض الوقت","خارج النطاق",IF(J267="عمل مرن",0,R267)))</f>
        <v/>
      </c>
      <c r="T267" s="26" t="str">
        <f aca="false">IF(Q267="","",IF(J267="لبعض الوقت","خارج النطاق",IF(J267="عمل مرن",0,R267*IF(Q267&lt;2,0,IF(Q267&lt;=5,1/3,IF(Q267&lt;10,2/3,1))))))</f>
        <v/>
      </c>
      <c r="U267" s="26" t="str">
        <f aca="false">IF(F267="","",IF(Q267="","",IF(J267="لبعض الوقت","خارج النطاق",IF(J267="عمل مرن",0,R267*IF(AE267="none",0,IF(AE267="resign",IF(Q267&lt;2,0,IF(Q267&lt;=5,1/3,IF(Q267&lt;10,2/3,1))),1))))))</f>
        <v/>
      </c>
      <c r="V267" s="26" t="n">
        <f aca="false">IF(OR(OR(E267="",P267="",N(O267)&lt;=0),N(M267)&lt;=0),0,IF(J267="عمل مرن",0,N(M267)*O267/30))</f>
        <v>0</v>
      </c>
      <c r="W267" s="29" t="str">
        <f aca="false">IF(Q267="","",IF(F267="",N(S267),N(U267))+V267)</f>
        <v/>
      </c>
      <c r="X267" s="0" t="str">
        <f aca="false">IF(OR(E267="",P267="",N(O267)&lt;=0),"",P267+1-N(L267))</f>
        <v/>
      </c>
      <c r="Y267" s="0" t="str">
        <f aca="false">IF(OR(E267="",P267="",N(O267)&lt;=0),"",IFERROR(MATCH(E267,UQ_START,1),""))</f>
        <v/>
      </c>
      <c r="Z267" s="0" t="str">
        <f aca="false">IF(Y267="","",E267-INDEX(UQ_START,Y267)+1)</f>
        <v/>
      </c>
      <c r="AA267" s="0" t="str">
        <f aca="false">IF(AND(X267&lt;&gt;"",X267&gt;E267,OR(CAL="ميلادي",Y267&lt;&gt;"")),INT((X267-E267)/IF(CAL="هجري",355,366)),"")</f>
        <v/>
      </c>
      <c r="AB267" s="0" t="str">
        <f aca="false">IF(AA267="","",IFERROR(AA267+IF(IF(CAL="هجري",(INDEX(UQ_START,Y267+12*(AA267+1))+MIN(Z267,INDEX(UQ_LEN,Y267+12*(AA267+1)))-1),DATE(YEAR(E267)+(AA267+1),MONTH(E267),MIN(DAY(E267),DAY(EOMONTH(DATE(YEAR(E267)+(AA267+1),MONTH(E267),1),0)))))&lt;=X267,1,0),""))</f>
        <v/>
      </c>
      <c r="AC267" s="0" t="str">
        <f aca="false">IF(AB267="","",IFERROR(IF(CAL="هجري",(INDEX(UQ_START,Y267+12*(AB267))+MIN(Z267,INDEX(UQ_LEN,Y267+12*(AB267)))-1),DATE(YEAR(E267)+(AB267),MONTH(E267),MIN(DAY(E267),DAY(EOMONTH(DATE(YEAR(E267)+(AB267),MONTH(E267),1),0))))),""))</f>
        <v/>
      </c>
      <c r="AD267" s="0" t="str">
        <f aca="false">IF(AB267="","",IFERROR(IF(CAL="هجري",(INDEX(UQ_START,Y267+12*(AB267+1))+MIN(Z267,INDEX(UQ_LEN,Y267+12*(AB267+1)))-1),DATE(YEAR(E267)+(AB267+1),MONTH(E267),MIN(DAY(E267),DAY(EOMONTH(DATE(YEAR(E267)+(AB267+1),MONTH(E267),1),0))))),""))</f>
        <v/>
      </c>
      <c r="AE267" s="0" t="str">
        <f aca="false">IF(F267="","full",IFERROR(VLOOKUP(K267,L_ENDTAB,2,0),"full"))</f>
        <v>full</v>
      </c>
    </row>
    <row r="268" customFormat="false" ht="15" hidden="false" customHeight="false" outlineLevel="0" collapsed="false">
      <c r="A268" s="19" t="str">
        <f aca="false">IF(B268="","",ROW()-7)</f>
        <v/>
      </c>
      <c r="B268" s="6"/>
      <c r="C268" s="6"/>
      <c r="D268" s="6"/>
      <c r="E268" s="7"/>
      <c r="F268" s="7"/>
      <c r="G268" s="20"/>
      <c r="H268" s="20"/>
      <c r="I268" s="20"/>
      <c r="J268" s="6"/>
      <c r="K268" s="6"/>
      <c r="L268" s="21"/>
      <c r="M268" s="21"/>
      <c r="N268" s="15" t="str">
        <f aca="false">IF(B268="","",IF(F268="","على رأس العمل","انتهت خدمته"))</f>
        <v/>
      </c>
      <c r="O268" s="16" t="str">
        <f aca="false">IF(B268="","",N(G268)+N(H268)+N(I268))</f>
        <v/>
      </c>
      <c r="P268" s="22" t="str">
        <f aca="false">IF(B268="","",IF(F268="",AS_OF,F268))</f>
        <v/>
      </c>
      <c r="Q268" s="23" t="str">
        <f aca="false">IF(OR(AC268="",AD268=""),"",AB268+(X268-AC268)/(AD268-AC268))</f>
        <v/>
      </c>
      <c r="R268" s="16" t="str">
        <f aca="false">IF(Q268="","",O268/2*MIN(Q268,5)+O268*MAX(Q268-5,0))</f>
        <v/>
      </c>
      <c r="S268" s="16" t="str">
        <f aca="false">IF(Q268="","",IF(J268="لبعض الوقت","خارج النطاق",IF(J268="عمل مرن",0,R268)))</f>
        <v/>
      </c>
      <c r="T268" s="16" t="str">
        <f aca="false">IF(Q268="","",IF(J268="لبعض الوقت","خارج النطاق",IF(J268="عمل مرن",0,R268*IF(Q268&lt;2,0,IF(Q268&lt;=5,1/3,IF(Q268&lt;10,2/3,1))))))</f>
        <v/>
      </c>
      <c r="U268" s="16" t="str">
        <f aca="false">IF(F268="","",IF(Q268="","",IF(J268="لبعض الوقت","خارج النطاق",IF(J268="عمل مرن",0,R268*IF(AE268="none",0,IF(AE268="resign",IF(Q268&lt;2,0,IF(Q268&lt;=5,1/3,IF(Q268&lt;10,2/3,1))),1))))))</f>
        <v/>
      </c>
      <c r="V268" s="16" t="n">
        <f aca="false">IF(OR(OR(E268="",P268="",N(O268)&lt;=0),N(M268)&lt;=0),0,IF(J268="عمل مرن",0,N(M268)*O268/30))</f>
        <v>0</v>
      </c>
      <c r="W268" s="13" t="str">
        <f aca="false">IF(Q268="","",IF(F268="",N(S268),N(U268))+V268)</f>
        <v/>
      </c>
      <c r="X268" s="0" t="str">
        <f aca="false">IF(OR(E268="",P268="",N(O268)&lt;=0),"",P268+1-N(L268))</f>
        <v/>
      </c>
      <c r="Y268" s="0" t="str">
        <f aca="false">IF(OR(E268="",P268="",N(O268)&lt;=0),"",IFERROR(MATCH(E268,UQ_START,1),""))</f>
        <v/>
      </c>
      <c r="Z268" s="0" t="str">
        <f aca="false">IF(Y268="","",E268-INDEX(UQ_START,Y268)+1)</f>
        <v/>
      </c>
      <c r="AA268" s="0" t="str">
        <f aca="false">IF(AND(X268&lt;&gt;"",X268&gt;E268,OR(CAL="ميلادي",Y268&lt;&gt;"")),INT((X268-E268)/IF(CAL="هجري",355,366)),"")</f>
        <v/>
      </c>
      <c r="AB268" s="0" t="str">
        <f aca="false">IF(AA268="","",IFERROR(AA268+IF(IF(CAL="هجري",(INDEX(UQ_START,Y268+12*(AA268+1))+MIN(Z268,INDEX(UQ_LEN,Y268+12*(AA268+1)))-1),DATE(YEAR(E268)+(AA268+1),MONTH(E268),MIN(DAY(E268),DAY(EOMONTH(DATE(YEAR(E268)+(AA268+1),MONTH(E268),1),0)))))&lt;=X268,1,0),""))</f>
        <v/>
      </c>
      <c r="AC268" s="0" t="str">
        <f aca="false">IF(AB268="","",IFERROR(IF(CAL="هجري",(INDEX(UQ_START,Y268+12*(AB268))+MIN(Z268,INDEX(UQ_LEN,Y268+12*(AB268)))-1),DATE(YEAR(E268)+(AB268),MONTH(E268),MIN(DAY(E268),DAY(EOMONTH(DATE(YEAR(E268)+(AB268),MONTH(E268),1),0))))),""))</f>
        <v/>
      </c>
      <c r="AD268" s="0" t="str">
        <f aca="false">IF(AB268="","",IFERROR(IF(CAL="هجري",(INDEX(UQ_START,Y268+12*(AB268+1))+MIN(Z268,INDEX(UQ_LEN,Y268+12*(AB268+1)))-1),DATE(YEAR(E268)+(AB268+1),MONTH(E268),MIN(DAY(E268),DAY(EOMONTH(DATE(YEAR(E268)+(AB268+1),MONTH(E268),1),0))))),""))</f>
        <v/>
      </c>
      <c r="AE268" s="0" t="str">
        <f aca="false">IF(F268="","full",IFERROR(VLOOKUP(K268,L_ENDTAB,2,0),"full"))</f>
        <v>full</v>
      </c>
    </row>
    <row r="269" customFormat="false" ht="15" hidden="false" customHeight="false" outlineLevel="0" collapsed="false">
      <c r="A269" s="19" t="str">
        <f aca="false">IF(B269="","",ROW()-7)</f>
        <v/>
      </c>
      <c r="B269" s="6"/>
      <c r="C269" s="6"/>
      <c r="D269" s="6"/>
      <c r="E269" s="7"/>
      <c r="F269" s="7"/>
      <c r="G269" s="20"/>
      <c r="H269" s="20"/>
      <c r="I269" s="20"/>
      <c r="J269" s="6"/>
      <c r="K269" s="6"/>
      <c r="L269" s="21"/>
      <c r="M269" s="21"/>
      <c r="N269" s="15" t="str">
        <f aca="false">IF(B269="","",IF(F269="","على رأس العمل","انتهت خدمته"))</f>
        <v/>
      </c>
      <c r="O269" s="26" t="str">
        <f aca="false">IF(B269="","",N(G269)+N(H269)+N(I269))</f>
        <v/>
      </c>
      <c r="P269" s="27" t="str">
        <f aca="false">IF(B269="","",IF(F269="",AS_OF,F269))</f>
        <v/>
      </c>
      <c r="Q269" s="28" t="str">
        <f aca="false">IF(OR(AC269="",AD269=""),"",AB269+(X269-AC269)/(AD269-AC269))</f>
        <v/>
      </c>
      <c r="R269" s="26" t="str">
        <f aca="false">IF(Q269="","",O269/2*MIN(Q269,5)+O269*MAX(Q269-5,0))</f>
        <v/>
      </c>
      <c r="S269" s="26" t="str">
        <f aca="false">IF(Q269="","",IF(J269="لبعض الوقت","خارج النطاق",IF(J269="عمل مرن",0,R269)))</f>
        <v/>
      </c>
      <c r="T269" s="26" t="str">
        <f aca="false">IF(Q269="","",IF(J269="لبعض الوقت","خارج النطاق",IF(J269="عمل مرن",0,R269*IF(Q269&lt;2,0,IF(Q269&lt;=5,1/3,IF(Q269&lt;10,2/3,1))))))</f>
        <v/>
      </c>
      <c r="U269" s="26" t="str">
        <f aca="false">IF(F269="","",IF(Q269="","",IF(J269="لبعض الوقت","خارج النطاق",IF(J269="عمل مرن",0,R269*IF(AE269="none",0,IF(AE269="resign",IF(Q269&lt;2,0,IF(Q269&lt;=5,1/3,IF(Q269&lt;10,2/3,1))),1))))))</f>
        <v/>
      </c>
      <c r="V269" s="26" t="n">
        <f aca="false">IF(OR(OR(E269="",P269="",N(O269)&lt;=0),N(M269)&lt;=0),0,IF(J269="عمل مرن",0,N(M269)*O269/30))</f>
        <v>0</v>
      </c>
      <c r="W269" s="29" t="str">
        <f aca="false">IF(Q269="","",IF(F269="",N(S269),N(U269))+V269)</f>
        <v/>
      </c>
      <c r="X269" s="0" t="str">
        <f aca="false">IF(OR(E269="",P269="",N(O269)&lt;=0),"",P269+1-N(L269))</f>
        <v/>
      </c>
      <c r="Y269" s="0" t="str">
        <f aca="false">IF(OR(E269="",P269="",N(O269)&lt;=0),"",IFERROR(MATCH(E269,UQ_START,1),""))</f>
        <v/>
      </c>
      <c r="Z269" s="0" t="str">
        <f aca="false">IF(Y269="","",E269-INDEX(UQ_START,Y269)+1)</f>
        <v/>
      </c>
      <c r="AA269" s="0" t="str">
        <f aca="false">IF(AND(X269&lt;&gt;"",X269&gt;E269,OR(CAL="ميلادي",Y269&lt;&gt;"")),INT((X269-E269)/IF(CAL="هجري",355,366)),"")</f>
        <v/>
      </c>
      <c r="AB269" s="0" t="str">
        <f aca="false">IF(AA269="","",IFERROR(AA269+IF(IF(CAL="هجري",(INDEX(UQ_START,Y269+12*(AA269+1))+MIN(Z269,INDEX(UQ_LEN,Y269+12*(AA269+1)))-1),DATE(YEAR(E269)+(AA269+1),MONTH(E269),MIN(DAY(E269),DAY(EOMONTH(DATE(YEAR(E269)+(AA269+1),MONTH(E269),1),0)))))&lt;=X269,1,0),""))</f>
        <v/>
      </c>
      <c r="AC269" s="0" t="str">
        <f aca="false">IF(AB269="","",IFERROR(IF(CAL="هجري",(INDEX(UQ_START,Y269+12*(AB269))+MIN(Z269,INDEX(UQ_LEN,Y269+12*(AB269)))-1),DATE(YEAR(E269)+(AB269),MONTH(E269),MIN(DAY(E269),DAY(EOMONTH(DATE(YEAR(E269)+(AB269),MONTH(E269),1),0))))),""))</f>
        <v/>
      </c>
      <c r="AD269" s="0" t="str">
        <f aca="false">IF(AB269="","",IFERROR(IF(CAL="هجري",(INDEX(UQ_START,Y269+12*(AB269+1))+MIN(Z269,INDEX(UQ_LEN,Y269+12*(AB269+1)))-1),DATE(YEAR(E269)+(AB269+1),MONTH(E269),MIN(DAY(E269),DAY(EOMONTH(DATE(YEAR(E269)+(AB269+1),MONTH(E269),1),0))))),""))</f>
        <v/>
      </c>
      <c r="AE269" s="0" t="str">
        <f aca="false">IF(F269="","full",IFERROR(VLOOKUP(K269,L_ENDTAB,2,0),"full"))</f>
        <v>full</v>
      </c>
    </row>
    <row r="270" customFormat="false" ht="15" hidden="false" customHeight="false" outlineLevel="0" collapsed="false">
      <c r="A270" s="19" t="str">
        <f aca="false">IF(B270="","",ROW()-7)</f>
        <v/>
      </c>
      <c r="B270" s="6"/>
      <c r="C270" s="6"/>
      <c r="D270" s="6"/>
      <c r="E270" s="7"/>
      <c r="F270" s="7"/>
      <c r="G270" s="20"/>
      <c r="H270" s="20"/>
      <c r="I270" s="20"/>
      <c r="J270" s="6"/>
      <c r="K270" s="6"/>
      <c r="L270" s="21"/>
      <c r="M270" s="21"/>
      <c r="N270" s="15" t="str">
        <f aca="false">IF(B270="","",IF(F270="","على رأس العمل","انتهت خدمته"))</f>
        <v/>
      </c>
      <c r="O270" s="16" t="str">
        <f aca="false">IF(B270="","",N(G270)+N(H270)+N(I270))</f>
        <v/>
      </c>
      <c r="P270" s="22" t="str">
        <f aca="false">IF(B270="","",IF(F270="",AS_OF,F270))</f>
        <v/>
      </c>
      <c r="Q270" s="23" t="str">
        <f aca="false">IF(OR(AC270="",AD270=""),"",AB270+(X270-AC270)/(AD270-AC270))</f>
        <v/>
      </c>
      <c r="R270" s="16" t="str">
        <f aca="false">IF(Q270="","",O270/2*MIN(Q270,5)+O270*MAX(Q270-5,0))</f>
        <v/>
      </c>
      <c r="S270" s="16" t="str">
        <f aca="false">IF(Q270="","",IF(J270="لبعض الوقت","خارج النطاق",IF(J270="عمل مرن",0,R270)))</f>
        <v/>
      </c>
      <c r="T270" s="16" t="str">
        <f aca="false">IF(Q270="","",IF(J270="لبعض الوقت","خارج النطاق",IF(J270="عمل مرن",0,R270*IF(Q270&lt;2,0,IF(Q270&lt;=5,1/3,IF(Q270&lt;10,2/3,1))))))</f>
        <v/>
      </c>
      <c r="U270" s="16" t="str">
        <f aca="false">IF(F270="","",IF(Q270="","",IF(J270="لبعض الوقت","خارج النطاق",IF(J270="عمل مرن",0,R270*IF(AE270="none",0,IF(AE270="resign",IF(Q270&lt;2,0,IF(Q270&lt;=5,1/3,IF(Q270&lt;10,2/3,1))),1))))))</f>
        <v/>
      </c>
      <c r="V270" s="16" t="n">
        <f aca="false">IF(OR(OR(E270="",P270="",N(O270)&lt;=0),N(M270)&lt;=0),0,IF(J270="عمل مرن",0,N(M270)*O270/30))</f>
        <v>0</v>
      </c>
      <c r="W270" s="13" t="str">
        <f aca="false">IF(Q270="","",IF(F270="",N(S270),N(U270))+V270)</f>
        <v/>
      </c>
      <c r="X270" s="0" t="str">
        <f aca="false">IF(OR(E270="",P270="",N(O270)&lt;=0),"",P270+1-N(L270))</f>
        <v/>
      </c>
      <c r="Y270" s="0" t="str">
        <f aca="false">IF(OR(E270="",P270="",N(O270)&lt;=0),"",IFERROR(MATCH(E270,UQ_START,1),""))</f>
        <v/>
      </c>
      <c r="Z270" s="0" t="str">
        <f aca="false">IF(Y270="","",E270-INDEX(UQ_START,Y270)+1)</f>
        <v/>
      </c>
      <c r="AA270" s="0" t="str">
        <f aca="false">IF(AND(X270&lt;&gt;"",X270&gt;E270,OR(CAL="ميلادي",Y270&lt;&gt;"")),INT((X270-E270)/IF(CAL="هجري",355,366)),"")</f>
        <v/>
      </c>
      <c r="AB270" s="0" t="str">
        <f aca="false">IF(AA270="","",IFERROR(AA270+IF(IF(CAL="هجري",(INDEX(UQ_START,Y270+12*(AA270+1))+MIN(Z270,INDEX(UQ_LEN,Y270+12*(AA270+1)))-1),DATE(YEAR(E270)+(AA270+1),MONTH(E270),MIN(DAY(E270),DAY(EOMONTH(DATE(YEAR(E270)+(AA270+1),MONTH(E270),1),0)))))&lt;=X270,1,0),""))</f>
        <v/>
      </c>
      <c r="AC270" s="0" t="str">
        <f aca="false">IF(AB270="","",IFERROR(IF(CAL="هجري",(INDEX(UQ_START,Y270+12*(AB270))+MIN(Z270,INDEX(UQ_LEN,Y270+12*(AB270)))-1),DATE(YEAR(E270)+(AB270),MONTH(E270),MIN(DAY(E270),DAY(EOMONTH(DATE(YEAR(E270)+(AB270),MONTH(E270),1),0))))),""))</f>
        <v/>
      </c>
      <c r="AD270" s="0" t="str">
        <f aca="false">IF(AB270="","",IFERROR(IF(CAL="هجري",(INDEX(UQ_START,Y270+12*(AB270+1))+MIN(Z270,INDEX(UQ_LEN,Y270+12*(AB270+1)))-1),DATE(YEAR(E270)+(AB270+1),MONTH(E270),MIN(DAY(E270),DAY(EOMONTH(DATE(YEAR(E270)+(AB270+1),MONTH(E270),1),0))))),""))</f>
        <v/>
      </c>
      <c r="AE270" s="0" t="str">
        <f aca="false">IF(F270="","full",IFERROR(VLOOKUP(K270,L_ENDTAB,2,0),"full"))</f>
        <v>full</v>
      </c>
    </row>
    <row r="271" customFormat="false" ht="15" hidden="false" customHeight="false" outlineLevel="0" collapsed="false">
      <c r="A271" s="19" t="str">
        <f aca="false">IF(B271="","",ROW()-7)</f>
        <v/>
      </c>
      <c r="B271" s="6"/>
      <c r="C271" s="6"/>
      <c r="D271" s="6"/>
      <c r="E271" s="7"/>
      <c r="F271" s="7"/>
      <c r="G271" s="20"/>
      <c r="H271" s="20"/>
      <c r="I271" s="20"/>
      <c r="J271" s="6"/>
      <c r="K271" s="6"/>
      <c r="L271" s="21"/>
      <c r="M271" s="21"/>
      <c r="N271" s="15" t="str">
        <f aca="false">IF(B271="","",IF(F271="","على رأس العمل","انتهت خدمته"))</f>
        <v/>
      </c>
      <c r="O271" s="26" t="str">
        <f aca="false">IF(B271="","",N(G271)+N(H271)+N(I271))</f>
        <v/>
      </c>
      <c r="P271" s="27" t="str">
        <f aca="false">IF(B271="","",IF(F271="",AS_OF,F271))</f>
        <v/>
      </c>
      <c r="Q271" s="28" t="str">
        <f aca="false">IF(OR(AC271="",AD271=""),"",AB271+(X271-AC271)/(AD271-AC271))</f>
        <v/>
      </c>
      <c r="R271" s="26" t="str">
        <f aca="false">IF(Q271="","",O271/2*MIN(Q271,5)+O271*MAX(Q271-5,0))</f>
        <v/>
      </c>
      <c r="S271" s="26" t="str">
        <f aca="false">IF(Q271="","",IF(J271="لبعض الوقت","خارج النطاق",IF(J271="عمل مرن",0,R271)))</f>
        <v/>
      </c>
      <c r="T271" s="26" t="str">
        <f aca="false">IF(Q271="","",IF(J271="لبعض الوقت","خارج النطاق",IF(J271="عمل مرن",0,R271*IF(Q271&lt;2,0,IF(Q271&lt;=5,1/3,IF(Q271&lt;10,2/3,1))))))</f>
        <v/>
      </c>
      <c r="U271" s="26" t="str">
        <f aca="false">IF(F271="","",IF(Q271="","",IF(J271="لبعض الوقت","خارج النطاق",IF(J271="عمل مرن",0,R271*IF(AE271="none",0,IF(AE271="resign",IF(Q271&lt;2,0,IF(Q271&lt;=5,1/3,IF(Q271&lt;10,2/3,1))),1))))))</f>
        <v/>
      </c>
      <c r="V271" s="26" t="n">
        <f aca="false">IF(OR(OR(E271="",P271="",N(O271)&lt;=0),N(M271)&lt;=0),0,IF(J271="عمل مرن",0,N(M271)*O271/30))</f>
        <v>0</v>
      </c>
      <c r="W271" s="29" t="str">
        <f aca="false">IF(Q271="","",IF(F271="",N(S271),N(U271))+V271)</f>
        <v/>
      </c>
      <c r="X271" s="0" t="str">
        <f aca="false">IF(OR(E271="",P271="",N(O271)&lt;=0),"",P271+1-N(L271))</f>
        <v/>
      </c>
      <c r="Y271" s="0" t="str">
        <f aca="false">IF(OR(E271="",P271="",N(O271)&lt;=0),"",IFERROR(MATCH(E271,UQ_START,1),""))</f>
        <v/>
      </c>
      <c r="Z271" s="0" t="str">
        <f aca="false">IF(Y271="","",E271-INDEX(UQ_START,Y271)+1)</f>
        <v/>
      </c>
      <c r="AA271" s="0" t="str">
        <f aca="false">IF(AND(X271&lt;&gt;"",X271&gt;E271,OR(CAL="ميلادي",Y271&lt;&gt;"")),INT((X271-E271)/IF(CAL="هجري",355,366)),"")</f>
        <v/>
      </c>
      <c r="AB271" s="0" t="str">
        <f aca="false">IF(AA271="","",IFERROR(AA271+IF(IF(CAL="هجري",(INDEX(UQ_START,Y271+12*(AA271+1))+MIN(Z271,INDEX(UQ_LEN,Y271+12*(AA271+1)))-1),DATE(YEAR(E271)+(AA271+1),MONTH(E271),MIN(DAY(E271),DAY(EOMONTH(DATE(YEAR(E271)+(AA271+1),MONTH(E271),1),0)))))&lt;=X271,1,0),""))</f>
        <v/>
      </c>
      <c r="AC271" s="0" t="str">
        <f aca="false">IF(AB271="","",IFERROR(IF(CAL="هجري",(INDEX(UQ_START,Y271+12*(AB271))+MIN(Z271,INDEX(UQ_LEN,Y271+12*(AB271)))-1),DATE(YEAR(E271)+(AB271),MONTH(E271),MIN(DAY(E271),DAY(EOMONTH(DATE(YEAR(E271)+(AB271),MONTH(E271),1),0))))),""))</f>
        <v/>
      </c>
      <c r="AD271" s="0" t="str">
        <f aca="false">IF(AB271="","",IFERROR(IF(CAL="هجري",(INDEX(UQ_START,Y271+12*(AB271+1))+MIN(Z271,INDEX(UQ_LEN,Y271+12*(AB271+1)))-1),DATE(YEAR(E271)+(AB271+1),MONTH(E271),MIN(DAY(E271),DAY(EOMONTH(DATE(YEAR(E271)+(AB271+1),MONTH(E271),1),0))))),""))</f>
        <v/>
      </c>
      <c r="AE271" s="0" t="str">
        <f aca="false">IF(F271="","full",IFERROR(VLOOKUP(K271,L_ENDTAB,2,0),"full"))</f>
        <v>full</v>
      </c>
    </row>
    <row r="272" customFormat="false" ht="15" hidden="false" customHeight="false" outlineLevel="0" collapsed="false">
      <c r="A272" s="19" t="str">
        <f aca="false">IF(B272="","",ROW()-7)</f>
        <v/>
      </c>
      <c r="B272" s="6"/>
      <c r="C272" s="6"/>
      <c r="D272" s="6"/>
      <c r="E272" s="7"/>
      <c r="F272" s="7"/>
      <c r="G272" s="20"/>
      <c r="H272" s="20"/>
      <c r="I272" s="20"/>
      <c r="J272" s="6"/>
      <c r="K272" s="6"/>
      <c r="L272" s="21"/>
      <c r="M272" s="21"/>
      <c r="N272" s="15" t="str">
        <f aca="false">IF(B272="","",IF(F272="","على رأس العمل","انتهت خدمته"))</f>
        <v/>
      </c>
      <c r="O272" s="16" t="str">
        <f aca="false">IF(B272="","",N(G272)+N(H272)+N(I272))</f>
        <v/>
      </c>
      <c r="P272" s="22" t="str">
        <f aca="false">IF(B272="","",IF(F272="",AS_OF,F272))</f>
        <v/>
      </c>
      <c r="Q272" s="23" t="str">
        <f aca="false">IF(OR(AC272="",AD272=""),"",AB272+(X272-AC272)/(AD272-AC272))</f>
        <v/>
      </c>
      <c r="R272" s="16" t="str">
        <f aca="false">IF(Q272="","",O272/2*MIN(Q272,5)+O272*MAX(Q272-5,0))</f>
        <v/>
      </c>
      <c r="S272" s="16" t="str">
        <f aca="false">IF(Q272="","",IF(J272="لبعض الوقت","خارج النطاق",IF(J272="عمل مرن",0,R272)))</f>
        <v/>
      </c>
      <c r="T272" s="16" t="str">
        <f aca="false">IF(Q272="","",IF(J272="لبعض الوقت","خارج النطاق",IF(J272="عمل مرن",0,R272*IF(Q272&lt;2,0,IF(Q272&lt;=5,1/3,IF(Q272&lt;10,2/3,1))))))</f>
        <v/>
      </c>
      <c r="U272" s="16" t="str">
        <f aca="false">IF(F272="","",IF(Q272="","",IF(J272="لبعض الوقت","خارج النطاق",IF(J272="عمل مرن",0,R272*IF(AE272="none",0,IF(AE272="resign",IF(Q272&lt;2,0,IF(Q272&lt;=5,1/3,IF(Q272&lt;10,2/3,1))),1))))))</f>
        <v/>
      </c>
      <c r="V272" s="16" t="n">
        <f aca="false">IF(OR(OR(E272="",P272="",N(O272)&lt;=0),N(M272)&lt;=0),0,IF(J272="عمل مرن",0,N(M272)*O272/30))</f>
        <v>0</v>
      </c>
      <c r="W272" s="13" t="str">
        <f aca="false">IF(Q272="","",IF(F272="",N(S272),N(U272))+V272)</f>
        <v/>
      </c>
      <c r="X272" s="0" t="str">
        <f aca="false">IF(OR(E272="",P272="",N(O272)&lt;=0),"",P272+1-N(L272))</f>
        <v/>
      </c>
      <c r="Y272" s="0" t="str">
        <f aca="false">IF(OR(E272="",P272="",N(O272)&lt;=0),"",IFERROR(MATCH(E272,UQ_START,1),""))</f>
        <v/>
      </c>
      <c r="Z272" s="0" t="str">
        <f aca="false">IF(Y272="","",E272-INDEX(UQ_START,Y272)+1)</f>
        <v/>
      </c>
      <c r="AA272" s="0" t="str">
        <f aca="false">IF(AND(X272&lt;&gt;"",X272&gt;E272,OR(CAL="ميلادي",Y272&lt;&gt;"")),INT((X272-E272)/IF(CAL="هجري",355,366)),"")</f>
        <v/>
      </c>
      <c r="AB272" s="0" t="str">
        <f aca="false">IF(AA272="","",IFERROR(AA272+IF(IF(CAL="هجري",(INDEX(UQ_START,Y272+12*(AA272+1))+MIN(Z272,INDEX(UQ_LEN,Y272+12*(AA272+1)))-1),DATE(YEAR(E272)+(AA272+1),MONTH(E272),MIN(DAY(E272),DAY(EOMONTH(DATE(YEAR(E272)+(AA272+1),MONTH(E272),1),0)))))&lt;=X272,1,0),""))</f>
        <v/>
      </c>
      <c r="AC272" s="0" t="str">
        <f aca="false">IF(AB272="","",IFERROR(IF(CAL="هجري",(INDEX(UQ_START,Y272+12*(AB272))+MIN(Z272,INDEX(UQ_LEN,Y272+12*(AB272)))-1),DATE(YEAR(E272)+(AB272),MONTH(E272),MIN(DAY(E272),DAY(EOMONTH(DATE(YEAR(E272)+(AB272),MONTH(E272),1),0))))),""))</f>
        <v/>
      </c>
      <c r="AD272" s="0" t="str">
        <f aca="false">IF(AB272="","",IFERROR(IF(CAL="هجري",(INDEX(UQ_START,Y272+12*(AB272+1))+MIN(Z272,INDEX(UQ_LEN,Y272+12*(AB272+1)))-1),DATE(YEAR(E272)+(AB272+1),MONTH(E272),MIN(DAY(E272),DAY(EOMONTH(DATE(YEAR(E272)+(AB272+1),MONTH(E272),1),0))))),""))</f>
        <v/>
      </c>
      <c r="AE272" s="0" t="str">
        <f aca="false">IF(F272="","full",IFERROR(VLOOKUP(K272,L_ENDTAB,2,0),"full"))</f>
        <v>full</v>
      </c>
    </row>
    <row r="273" customFormat="false" ht="15" hidden="false" customHeight="false" outlineLevel="0" collapsed="false">
      <c r="A273" s="19" t="str">
        <f aca="false">IF(B273="","",ROW()-7)</f>
        <v/>
      </c>
      <c r="B273" s="6"/>
      <c r="C273" s="6"/>
      <c r="D273" s="6"/>
      <c r="E273" s="7"/>
      <c r="F273" s="7"/>
      <c r="G273" s="20"/>
      <c r="H273" s="20"/>
      <c r="I273" s="20"/>
      <c r="J273" s="6"/>
      <c r="K273" s="6"/>
      <c r="L273" s="21"/>
      <c r="M273" s="21"/>
      <c r="N273" s="15" t="str">
        <f aca="false">IF(B273="","",IF(F273="","على رأس العمل","انتهت خدمته"))</f>
        <v/>
      </c>
      <c r="O273" s="26" t="str">
        <f aca="false">IF(B273="","",N(G273)+N(H273)+N(I273))</f>
        <v/>
      </c>
      <c r="P273" s="27" t="str">
        <f aca="false">IF(B273="","",IF(F273="",AS_OF,F273))</f>
        <v/>
      </c>
      <c r="Q273" s="28" t="str">
        <f aca="false">IF(OR(AC273="",AD273=""),"",AB273+(X273-AC273)/(AD273-AC273))</f>
        <v/>
      </c>
      <c r="R273" s="26" t="str">
        <f aca="false">IF(Q273="","",O273/2*MIN(Q273,5)+O273*MAX(Q273-5,0))</f>
        <v/>
      </c>
      <c r="S273" s="26" t="str">
        <f aca="false">IF(Q273="","",IF(J273="لبعض الوقت","خارج النطاق",IF(J273="عمل مرن",0,R273)))</f>
        <v/>
      </c>
      <c r="T273" s="26" t="str">
        <f aca="false">IF(Q273="","",IF(J273="لبعض الوقت","خارج النطاق",IF(J273="عمل مرن",0,R273*IF(Q273&lt;2,0,IF(Q273&lt;=5,1/3,IF(Q273&lt;10,2/3,1))))))</f>
        <v/>
      </c>
      <c r="U273" s="26" t="str">
        <f aca="false">IF(F273="","",IF(Q273="","",IF(J273="لبعض الوقت","خارج النطاق",IF(J273="عمل مرن",0,R273*IF(AE273="none",0,IF(AE273="resign",IF(Q273&lt;2,0,IF(Q273&lt;=5,1/3,IF(Q273&lt;10,2/3,1))),1))))))</f>
        <v/>
      </c>
      <c r="V273" s="26" t="n">
        <f aca="false">IF(OR(OR(E273="",P273="",N(O273)&lt;=0),N(M273)&lt;=0),0,IF(J273="عمل مرن",0,N(M273)*O273/30))</f>
        <v>0</v>
      </c>
      <c r="W273" s="29" t="str">
        <f aca="false">IF(Q273="","",IF(F273="",N(S273),N(U273))+V273)</f>
        <v/>
      </c>
      <c r="X273" s="0" t="str">
        <f aca="false">IF(OR(E273="",P273="",N(O273)&lt;=0),"",P273+1-N(L273))</f>
        <v/>
      </c>
      <c r="Y273" s="0" t="str">
        <f aca="false">IF(OR(E273="",P273="",N(O273)&lt;=0),"",IFERROR(MATCH(E273,UQ_START,1),""))</f>
        <v/>
      </c>
      <c r="Z273" s="0" t="str">
        <f aca="false">IF(Y273="","",E273-INDEX(UQ_START,Y273)+1)</f>
        <v/>
      </c>
      <c r="AA273" s="0" t="str">
        <f aca="false">IF(AND(X273&lt;&gt;"",X273&gt;E273,OR(CAL="ميلادي",Y273&lt;&gt;"")),INT((X273-E273)/IF(CAL="هجري",355,366)),"")</f>
        <v/>
      </c>
      <c r="AB273" s="0" t="str">
        <f aca="false">IF(AA273="","",IFERROR(AA273+IF(IF(CAL="هجري",(INDEX(UQ_START,Y273+12*(AA273+1))+MIN(Z273,INDEX(UQ_LEN,Y273+12*(AA273+1)))-1),DATE(YEAR(E273)+(AA273+1),MONTH(E273),MIN(DAY(E273),DAY(EOMONTH(DATE(YEAR(E273)+(AA273+1),MONTH(E273),1),0)))))&lt;=X273,1,0),""))</f>
        <v/>
      </c>
      <c r="AC273" s="0" t="str">
        <f aca="false">IF(AB273="","",IFERROR(IF(CAL="هجري",(INDEX(UQ_START,Y273+12*(AB273))+MIN(Z273,INDEX(UQ_LEN,Y273+12*(AB273)))-1),DATE(YEAR(E273)+(AB273),MONTH(E273),MIN(DAY(E273),DAY(EOMONTH(DATE(YEAR(E273)+(AB273),MONTH(E273),1),0))))),""))</f>
        <v/>
      </c>
      <c r="AD273" s="0" t="str">
        <f aca="false">IF(AB273="","",IFERROR(IF(CAL="هجري",(INDEX(UQ_START,Y273+12*(AB273+1))+MIN(Z273,INDEX(UQ_LEN,Y273+12*(AB273+1)))-1),DATE(YEAR(E273)+(AB273+1),MONTH(E273),MIN(DAY(E273),DAY(EOMONTH(DATE(YEAR(E273)+(AB273+1),MONTH(E273),1),0))))),""))</f>
        <v/>
      </c>
      <c r="AE273" s="0" t="str">
        <f aca="false">IF(F273="","full",IFERROR(VLOOKUP(K273,L_ENDTAB,2,0),"full"))</f>
        <v>full</v>
      </c>
    </row>
    <row r="274" customFormat="false" ht="15" hidden="false" customHeight="false" outlineLevel="0" collapsed="false">
      <c r="A274" s="19" t="str">
        <f aca="false">IF(B274="","",ROW()-7)</f>
        <v/>
      </c>
      <c r="B274" s="6"/>
      <c r="C274" s="6"/>
      <c r="D274" s="6"/>
      <c r="E274" s="7"/>
      <c r="F274" s="7"/>
      <c r="G274" s="20"/>
      <c r="H274" s="20"/>
      <c r="I274" s="20"/>
      <c r="J274" s="6"/>
      <c r="K274" s="6"/>
      <c r="L274" s="21"/>
      <c r="M274" s="21"/>
      <c r="N274" s="15" t="str">
        <f aca="false">IF(B274="","",IF(F274="","على رأس العمل","انتهت خدمته"))</f>
        <v/>
      </c>
      <c r="O274" s="16" t="str">
        <f aca="false">IF(B274="","",N(G274)+N(H274)+N(I274))</f>
        <v/>
      </c>
      <c r="P274" s="22" t="str">
        <f aca="false">IF(B274="","",IF(F274="",AS_OF,F274))</f>
        <v/>
      </c>
      <c r="Q274" s="23" t="str">
        <f aca="false">IF(OR(AC274="",AD274=""),"",AB274+(X274-AC274)/(AD274-AC274))</f>
        <v/>
      </c>
      <c r="R274" s="16" t="str">
        <f aca="false">IF(Q274="","",O274/2*MIN(Q274,5)+O274*MAX(Q274-5,0))</f>
        <v/>
      </c>
      <c r="S274" s="16" t="str">
        <f aca="false">IF(Q274="","",IF(J274="لبعض الوقت","خارج النطاق",IF(J274="عمل مرن",0,R274)))</f>
        <v/>
      </c>
      <c r="T274" s="16" t="str">
        <f aca="false">IF(Q274="","",IF(J274="لبعض الوقت","خارج النطاق",IF(J274="عمل مرن",0,R274*IF(Q274&lt;2,0,IF(Q274&lt;=5,1/3,IF(Q274&lt;10,2/3,1))))))</f>
        <v/>
      </c>
      <c r="U274" s="16" t="str">
        <f aca="false">IF(F274="","",IF(Q274="","",IF(J274="لبعض الوقت","خارج النطاق",IF(J274="عمل مرن",0,R274*IF(AE274="none",0,IF(AE274="resign",IF(Q274&lt;2,0,IF(Q274&lt;=5,1/3,IF(Q274&lt;10,2/3,1))),1))))))</f>
        <v/>
      </c>
      <c r="V274" s="16" t="n">
        <f aca="false">IF(OR(OR(E274="",P274="",N(O274)&lt;=0),N(M274)&lt;=0),0,IF(J274="عمل مرن",0,N(M274)*O274/30))</f>
        <v>0</v>
      </c>
      <c r="W274" s="13" t="str">
        <f aca="false">IF(Q274="","",IF(F274="",N(S274),N(U274))+V274)</f>
        <v/>
      </c>
      <c r="X274" s="0" t="str">
        <f aca="false">IF(OR(E274="",P274="",N(O274)&lt;=0),"",P274+1-N(L274))</f>
        <v/>
      </c>
      <c r="Y274" s="0" t="str">
        <f aca="false">IF(OR(E274="",P274="",N(O274)&lt;=0),"",IFERROR(MATCH(E274,UQ_START,1),""))</f>
        <v/>
      </c>
      <c r="Z274" s="0" t="str">
        <f aca="false">IF(Y274="","",E274-INDEX(UQ_START,Y274)+1)</f>
        <v/>
      </c>
      <c r="AA274" s="0" t="str">
        <f aca="false">IF(AND(X274&lt;&gt;"",X274&gt;E274,OR(CAL="ميلادي",Y274&lt;&gt;"")),INT((X274-E274)/IF(CAL="هجري",355,366)),"")</f>
        <v/>
      </c>
      <c r="AB274" s="0" t="str">
        <f aca="false">IF(AA274="","",IFERROR(AA274+IF(IF(CAL="هجري",(INDEX(UQ_START,Y274+12*(AA274+1))+MIN(Z274,INDEX(UQ_LEN,Y274+12*(AA274+1)))-1),DATE(YEAR(E274)+(AA274+1),MONTH(E274),MIN(DAY(E274),DAY(EOMONTH(DATE(YEAR(E274)+(AA274+1),MONTH(E274),1),0)))))&lt;=X274,1,0),""))</f>
        <v/>
      </c>
      <c r="AC274" s="0" t="str">
        <f aca="false">IF(AB274="","",IFERROR(IF(CAL="هجري",(INDEX(UQ_START,Y274+12*(AB274))+MIN(Z274,INDEX(UQ_LEN,Y274+12*(AB274)))-1),DATE(YEAR(E274)+(AB274),MONTH(E274),MIN(DAY(E274),DAY(EOMONTH(DATE(YEAR(E274)+(AB274),MONTH(E274),1),0))))),""))</f>
        <v/>
      </c>
      <c r="AD274" s="0" t="str">
        <f aca="false">IF(AB274="","",IFERROR(IF(CAL="هجري",(INDEX(UQ_START,Y274+12*(AB274+1))+MIN(Z274,INDEX(UQ_LEN,Y274+12*(AB274+1)))-1),DATE(YEAR(E274)+(AB274+1),MONTH(E274),MIN(DAY(E274),DAY(EOMONTH(DATE(YEAR(E274)+(AB274+1),MONTH(E274),1),0))))),""))</f>
        <v/>
      </c>
      <c r="AE274" s="0" t="str">
        <f aca="false">IF(F274="","full",IFERROR(VLOOKUP(K274,L_ENDTAB,2,0),"full"))</f>
        <v>full</v>
      </c>
    </row>
    <row r="275" customFormat="false" ht="15" hidden="false" customHeight="false" outlineLevel="0" collapsed="false">
      <c r="A275" s="19" t="str">
        <f aca="false">IF(B275="","",ROW()-7)</f>
        <v/>
      </c>
      <c r="B275" s="6"/>
      <c r="C275" s="6"/>
      <c r="D275" s="6"/>
      <c r="E275" s="7"/>
      <c r="F275" s="7"/>
      <c r="G275" s="20"/>
      <c r="H275" s="20"/>
      <c r="I275" s="20"/>
      <c r="J275" s="6"/>
      <c r="K275" s="6"/>
      <c r="L275" s="21"/>
      <c r="M275" s="21"/>
      <c r="N275" s="15" t="str">
        <f aca="false">IF(B275="","",IF(F275="","على رأس العمل","انتهت خدمته"))</f>
        <v/>
      </c>
      <c r="O275" s="26" t="str">
        <f aca="false">IF(B275="","",N(G275)+N(H275)+N(I275))</f>
        <v/>
      </c>
      <c r="P275" s="27" t="str">
        <f aca="false">IF(B275="","",IF(F275="",AS_OF,F275))</f>
        <v/>
      </c>
      <c r="Q275" s="28" t="str">
        <f aca="false">IF(OR(AC275="",AD275=""),"",AB275+(X275-AC275)/(AD275-AC275))</f>
        <v/>
      </c>
      <c r="R275" s="26" t="str">
        <f aca="false">IF(Q275="","",O275/2*MIN(Q275,5)+O275*MAX(Q275-5,0))</f>
        <v/>
      </c>
      <c r="S275" s="26" t="str">
        <f aca="false">IF(Q275="","",IF(J275="لبعض الوقت","خارج النطاق",IF(J275="عمل مرن",0,R275)))</f>
        <v/>
      </c>
      <c r="T275" s="26" t="str">
        <f aca="false">IF(Q275="","",IF(J275="لبعض الوقت","خارج النطاق",IF(J275="عمل مرن",0,R275*IF(Q275&lt;2,0,IF(Q275&lt;=5,1/3,IF(Q275&lt;10,2/3,1))))))</f>
        <v/>
      </c>
      <c r="U275" s="26" t="str">
        <f aca="false">IF(F275="","",IF(Q275="","",IF(J275="لبعض الوقت","خارج النطاق",IF(J275="عمل مرن",0,R275*IF(AE275="none",0,IF(AE275="resign",IF(Q275&lt;2,0,IF(Q275&lt;=5,1/3,IF(Q275&lt;10,2/3,1))),1))))))</f>
        <v/>
      </c>
      <c r="V275" s="26" t="n">
        <f aca="false">IF(OR(OR(E275="",P275="",N(O275)&lt;=0),N(M275)&lt;=0),0,IF(J275="عمل مرن",0,N(M275)*O275/30))</f>
        <v>0</v>
      </c>
      <c r="W275" s="29" t="str">
        <f aca="false">IF(Q275="","",IF(F275="",N(S275),N(U275))+V275)</f>
        <v/>
      </c>
      <c r="X275" s="0" t="str">
        <f aca="false">IF(OR(E275="",P275="",N(O275)&lt;=0),"",P275+1-N(L275))</f>
        <v/>
      </c>
      <c r="Y275" s="0" t="str">
        <f aca="false">IF(OR(E275="",P275="",N(O275)&lt;=0),"",IFERROR(MATCH(E275,UQ_START,1),""))</f>
        <v/>
      </c>
      <c r="Z275" s="0" t="str">
        <f aca="false">IF(Y275="","",E275-INDEX(UQ_START,Y275)+1)</f>
        <v/>
      </c>
      <c r="AA275" s="0" t="str">
        <f aca="false">IF(AND(X275&lt;&gt;"",X275&gt;E275,OR(CAL="ميلادي",Y275&lt;&gt;"")),INT((X275-E275)/IF(CAL="هجري",355,366)),"")</f>
        <v/>
      </c>
      <c r="AB275" s="0" t="str">
        <f aca="false">IF(AA275="","",IFERROR(AA275+IF(IF(CAL="هجري",(INDEX(UQ_START,Y275+12*(AA275+1))+MIN(Z275,INDEX(UQ_LEN,Y275+12*(AA275+1)))-1),DATE(YEAR(E275)+(AA275+1),MONTH(E275),MIN(DAY(E275),DAY(EOMONTH(DATE(YEAR(E275)+(AA275+1),MONTH(E275),1),0)))))&lt;=X275,1,0),""))</f>
        <v/>
      </c>
      <c r="AC275" s="0" t="str">
        <f aca="false">IF(AB275="","",IFERROR(IF(CAL="هجري",(INDEX(UQ_START,Y275+12*(AB275))+MIN(Z275,INDEX(UQ_LEN,Y275+12*(AB275)))-1),DATE(YEAR(E275)+(AB275),MONTH(E275),MIN(DAY(E275),DAY(EOMONTH(DATE(YEAR(E275)+(AB275),MONTH(E275),1),0))))),""))</f>
        <v/>
      </c>
      <c r="AD275" s="0" t="str">
        <f aca="false">IF(AB275="","",IFERROR(IF(CAL="هجري",(INDEX(UQ_START,Y275+12*(AB275+1))+MIN(Z275,INDEX(UQ_LEN,Y275+12*(AB275+1)))-1),DATE(YEAR(E275)+(AB275+1),MONTH(E275),MIN(DAY(E275),DAY(EOMONTH(DATE(YEAR(E275)+(AB275+1),MONTH(E275),1),0))))),""))</f>
        <v/>
      </c>
      <c r="AE275" s="0" t="str">
        <f aca="false">IF(F275="","full",IFERROR(VLOOKUP(K275,L_ENDTAB,2,0),"full"))</f>
        <v>full</v>
      </c>
    </row>
    <row r="276" customFormat="false" ht="15" hidden="false" customHeight="false" outlineLevel="0" collapsed="false">
      <c r="A276" s="19" t="str">
        <f aca="false">IF(B276="","",ROW()-7)</f>
        <v/>
      </c>
      <c r="B276" s="6"/>
      <c r="C276" s="6"/>
      <c r="D276" s="6"/>
      <c r="E276" s="7"/>
      <c r="F276" s="7"/>
      <c r="G276" s="20"/>
      <c r="H276" s="20"/>
      <c r="I276" s="20"/>
      <c r="J276" s="6"/>
      <c r="K276" s="6"/>
      <c r="L276" s="21"/>
      <c r="M276" s="21"/>
      <c r="N276" s="15" t="str">
        <f aca="false">IF(B276="","",IF(F276="","على رأس العمل","انتهت خدمته"))</f>
        <v/>
      </c>
      <c r="O276" s="16" t="str">
        <f aca="false">IF(B276="","",N(G276)+N(H276)+N(I276))</f>
        <v/>
      </c>
      <c r="P276" s="22" t="str">
        <f aca="false">IF(B276="","",IF(F276="",AS_OF,F276))</f>
        <v/>
      </c>
      <c r="Q276" s="23" t="str">
        <f aca="false">IF(OR(AC276="",AD276=""),"",AB276+(X276-AC276)/(AD276-AC276))</f>
        <v/>
      </c>
      <c r="R276" s="16" t="str">
        <f aca="false">IF(Q276="","",O276/2*MIN(Q276,5)+O276*MAX(Q276-5,0))</f>
        <v/>
      </c>
      <c r="S276" s="16" t="str">
        <f aca="false">IF(Q276="","",IF(J276="لبعض الوقت","خارج النطاق",IF(J276="عمل مرن",0,R276)))</f>
        <v/>
      </c>
      <c r="T276" s="16" t="str">
        <f aca="false">IF(Q276="","",IF(J276="لبعض الوقت","خارج النطاق",IF(J276="عمل مرن",0,R276*IF(Q276&lt;2,0,IF(Q276&lt;=5,1/3,IF(Q276&lt;10,2/3,1))))))</f>
        <v/>
      </c>
      <c r="U276" s="16" t="str">
        <f aca="false">IF(F276="","",IF(Q276="","",IF(J276="لبعض الوقت","خارج النطاق",IF(J276="عمل مرن",0,R276*IF(AE276="none",0,IF(AE276="resign",IF(Q276&lt;2,0,IF(Q276&lt;=5,1/3,IF(Q276&lt;10,2/3,1))),1))))))</f>
        <v/>
      </c>
      <c r="V276" s="16" t="n">
        <f aca="false">IF(OR(OR(E276="",P276="",N(O276)&lt;=0),N(M276)&lt;=0),0,IF(J276="عمل مرن",0,N(M276)*O276/30))</f>
        <v>0</v>
      </c>
      <c r="W276" s="13" t="str">
        <f aca="false">IF(Q276="","",IF(F276="",N(S276),N(U276))+V276)</f>
        <v/>
      </c>
      <c r="X276" s="0" t="str">
        <f aca="false">IF(OR(E276="",P276="",N(O276)&lt;=0),"",P276+1-N(L276))</f>
        <v/>
      </c>
      <c r="Y276" s="0" t="str">
        <f aca="false">IF(OR(E276="",P276="",N(O276)&lt;=0),"",IFERROR(MATCH(E276,UQ_START,1),""))</f>
        <v/>
      </c>
      <c r="Z276" s="0" t="str">
        <f aca="false">IF(Y276="","",E276-INDEX(UQ_START,Y276)+1)</f>
        <v/>
      </c>
      <c r="AA276" s="0" t="str">
        <f aca="false">IF(AND(X276&lt;&gt;"",X276&gt;E276,OR(CAL="ميلادي",Y276&lt;&gt;"")),INT((X276-E276)/IF(CAL="هجري",355,366)),"")</f>
        <v/>
      </c>
      <c r="AB276" s="0" t="str">
        <f aca="false">IF(AA276="","",IFERROR(AA276+IF(IF(CAL="هجري",(INDEX(UQ_START,Y276+12*(AA276+1))+MIN(Z276,INDEX(UQ_LEN,Y276+12*(AA276+1)))-1),DATE(YEAR(E276)+(AA276+1),MONTH(E276),MIN(DAY(E276),DAY(EOMONTH(DATE(YEAR(E276)+(AA276+1),MONTH(E276),1),0)))))&lt;=X276,1,0),""))</f>
        <v/>
      </c>
      <c r="AC276" s="0" t="str">
        <f aca="false">IF(AB276="","",IFERROR(IF(CAL="هجري",(INDEX(UQ_START,Y276+12*(AB276))+MIN(Z276,INDEX(UQ_LEN,Y276+12*(AB276)))-1),DATE(YEAR(E276)+(AB276),MONTH(E276),MIN(DAY(E276),DAY(EOMONTH(DATE(YEAR(E276)+(AB276),MONTH(E276),1),0))))),""))</f>
        <v/>
      </c>
      <c r="AD276" s="0" t="str">
        <f aca="false">IF(AB276="","",IFERROR(IF(CAL="هجري",(INDEX(UQ_START,Y276+12*(AB276+1))+MIN(Z276,INDEX(UQ_LEN,Y276+12*(AB276+1)))-1),DATE(YEAR(E276)+(AB276+1),MONTH(E276),MIN(DAY(E276),DAY(EOMONTH(DATE(YEAR(E276)+(AB276+1),MONTH(E276),1),0))))),""))</f>
        <v/>
      </c>
      <c r="AE276" s="0" t="str">
        <f aca="false">IF(F276="","full",IFERROR(VLOOKUP(K276,L_ENDTAB,2,0),"full"))</f>
        <v>full</v>
      </c>
    </row>
    <row r="277" customFormat="false" ht="15" hidden="false" customHeight="false" outlineLevel="0" collapsed="false">
      <c r="A277" s="19" t="str">
        <f aca="false">IF(B277="","",ROW()-7)</f>
        <v/>
      </c>
      <c r="B277" s="6"/>
      <c r="C277" s="6"/>
      <c r="D277" s="6"/>
      <c r="E277" s="7"/>
      <c r="F277" s="7"/>
      <c r="G277" s="20"/>
      <c r="H277" s="20"/>
      <c r="I277" s="20"/>
      <c r="J277" s="6"/>
      <c r="K277" s="6"/>
      <c r="L277" s="21"/>
      <c r="M277" s="21"/>
      <c r="N277" s="15" t="str">
        <f aca="false">IF(B277="","",IF(F277="","على رأس العمل","انتهت خدمته"))</f>
        <v/>
      </c>
      <c r="O277" s="26" t="str">
        <f aca="false">IF(B277="","",N(G277)+N(H277)+N(I277))</f>
        <v/>
      </c>
      <c r="P277" s="27" t="str">
        <f aca="false">IF(B277="","",IF(F277="",AS_OF,F277))</f>
        <v/>
      </c>
      <c r="Q277" s="28" t="str">
        <f aca="false">IF(OR(AC277="",AD277=""),"",AB277+(X277-AC277)/(AD277-AC277))</f>
        <v/>
      </c>
      <c r="R277" s="26" t="str">
        <f aca="false">IF(Q277="","",O277/2*MIN(Q277,5)+O277*MAX(Q277-5,0))</f>
        <v/>
      </c>
      <c r="S277" s="26" t="str">
        <f aca="false">IF(Q277="","",IF(J277="لبعض الوقت","خارج النطاق",IF(J277="عمل مرن",0,R277)))</f>
        <v/>
      </c>
      <c r="T277" s="26" t="str">
        <f aca="false">IF(Q277="","",IF(J277="لبعض الوقت","خارج النطاق",IF(J277="عمل مرن",0,R277*IF(Q277&lt;2,0,IF(Q277&lt;=5,1/3,IF(Q277&lt;10,2/3,1))))))</f>
        <v/>
      </c>
      <c r="U277" s="26" t="str">
        <f aca="false">IF(F277="","",IF(Q277="","",IF(J277="لبعض الوقت","خارج النطاق",IF(J277="عمل مرن",0,R277*IF(AE277="none",0,IF(AE277="resign",IF(Q277&lt;2,0,IF(Q277&lt;=5,1/3,IF(Q277&lt;10,2/3,1))),1))))))</f>
        <v/>
      </c>
      <c r="V277" s="26" t="n">
        <f aca="false">IF(OR(OR(E277="",P277="",N(O277)&lt;=0),N(M277)&lt;=0),0,IF(J277="عمل مرن",0,N(M277)*O277/30))</f>
        <v>0</v>
      </c>
      <c r="W277" s="29" t="str">
        <f aca="false">IF(Q277="","",IF(F277="",N(S277),N(U277))+V277)</f>
        <v/>
      </c>
      <c r="X277" s="0" t="str">
        <f aca="false">IF(OR(E277="",P277="",N(O277)&lt;=0),"",P277+1-N(L277))</f>
        <v/>
      </c>
      <c r="Y277" s="0" t="str">
        <f aca="false">IF(OR(E277="",P277="",N(O277)&lt;=0),"",IFERROR(MATCH(E277,UQ_START,1),""))</f>
        <v/>
      </c>
      <c r="Z277" s="0" t="str">
        <f aca="false">IF(Y277="","",E277-INDEX(UQ_START,Y277)+1)</f>
        <v/>
      </c>
      <c r="AA277" s="0" t="str">
        <f aca="false">IF(AND(X277&lt;&gt;"",X277&gt;E277,OR(CAL="ميلادي",Y277&lt;&gt;"")),INT((X277-E277)/IF(CAL="هجري",355,366)),"")</f>
        <v/>
      </c>
      <c r="AB277" s="0" t="str">
        <f aca="false">IF(AA277="","",IFERROR(AA277+IF(IF(CAL="هجري",(INDEX(UQ_START,Y277+12*(AA277+1))+MIN(Z277,INDEX(UQ_LEN,Y277+12*(AA277+1)))-1),DATE(YEAR(E277)+(AA277+1),MONTH(E277),MIN(DAY(E277),DAY(EOMONTH(DATE(YEAR(E277)+(AA277+1),MONTH(E277),1),0)))))&lt;=X277,1,0),""))</f>
        <v/>
      </c>
      <c r="AC277" s="0" t="str">
        <f aca="false">IF(AB277="","",IFERROR(IF(CAL="هجري",(INDEX(UQ_START,Y277+12*(AB277))+MIN(Z277,INDEX(UQ_LEN,Y277+12*(AB277)))-1),DATE(YEAR(E277)+(AB277),MONTH(E277),MIN(DAY(E277),DAY(EOMONTH(DATE(YEAR(E277)+(AB277),MONTH(E277),1),0))))),""))</f>
        <v/>
      </c>
      <c r="AD277" s="0" t="str">
        <f aca="false">IF(AB277="","",IFERROR(IF(CAL="هجري",(INDEX(UQ_START,Y277+12*(AB277+1))+MIN(Z277,INDEX(UQ_LEN,Y277+12*(AB277+1)))-1),DATE(YEAR(E277)+(AB277+1),MONTH(E277),MIN(DAY(E277),DAY(EOMONTH(DATE(YEAR(E277)+(AB277+1),MONTH(E277),1),0))))),""))</f>
        <v/>
      </c>
      <c r="AE277" s="0" t="str">
        <f aca="false">IF(F277="","full",IFERROR(VLOOKUP(K277,L_ENDTAB,2,0),"full"))</f>
        <v>full</v>
      </c>
    </row>
    <row r="278" customFormat="false" ht="15" hidden="false" customHeight="false" outlineLevel="0" collapsed="false">
      <c r="A278" s="19" t="str">
        <f aca="false">IF(B278="","",ROW()-7)</f>
        <v/>
      </c>
      <c r="B278" s="6"/>
      <c r="C278" s="6"/>
      <c r="D278" s="6"/>
      <c r="E278" s="7"/>
      <c r="F278" s="7"/>
      <c r="G278" s="20"/>
      <c r="H278" s="20"/>
      <c r="I278" s="20"/>
      <c r="J278" s="6"/>
      <c r="K278" s="6"/>
      <c r="L278" s="21"/>
      <c r="M278" s="21"/>
      <c r="N278" s="15" t="str">
        <f aca="false">IF(B278="","",IF(F278="","على رأس العمل","انتهت خدمته"))</f>
        <v/>
      </c>
      <c r="O278" s="16" t="str">
        <f aca="false">IF(B278="","",N(G278)+N(H278)+N(I278))</f>
        <v/>
      </c>
      <c r="P278" s="22" t="str">
        <f aca="false">IF(B278="","",IF(F278="",AS_OF,F278))</f>
        <v/>
      </c>
      <c r="Q278" s="23" t="str">
        <f aca="false">IF(OR(AC278="",AD278=""),"",AB278+(X278-AC278)/(AD278-AC278))</f>
        <v/>
      </c>
      <c r="R278" s="16" t="str">
        <f aca="false">IF(Q278="","",O278/2*MIN(Q278,5)+O278*MAX(Q278-5,0))</f>
        <v/>
      </c>
      <c r="S278" s="16" t="str">
        <f aca="false">IF(Q278="","",IF(J278="لبعض الوقت","خارج النطاق",IF(J278="عمل مرن",0,R278)))</f>
        <v/>
      </c>
      <c r="T278" s="16" t="str">
        <f aca="false">IF(Q278="","",IF(J278="لبعض الوقت","خارج النطاق",IF(J278="عمل مرن",0,R278*IF(Q278&lt;2,0,IF(Q278&lt;=5,1/3,IF(Q278&lt;10,2/3,1))))))</f>
        <v/>
      </c>
      <c r="U278" s="16" t="str">
        <f aca="false">IF(F278="","",IF(Q278="","",IF(J278="لبعض الوقت","خارج النطاق",IF(J278="عمل مرن",0,R278*IF(AE278="none",0,IF(AE278="resign",IF(Q278&lt;2,0,IF(Q278&lt;=5,1/3,IF(Q278&lt;10,2/3,1))),1))))))</f>
        <v/>
      </c>
      <c r="V278" s="16" t="n">
        <f aca="false">IF(OR(OR(E278="",P278="",N(O278)&lt;=0),N(M278)&lt;=0),0,IF(J278="عمل مرن",0,N(M278)*O278/30))</f>
        <v>0</v>
      </c>
      <c r="W278" s="13" t="str">
        <f aca="false">IF(Q278="","",IF(F278="",N(S278),N(U278))+V278)</f>
        <v/>
      </c>
      <c r="X278" s="0" t="str">
        <f aca="false">IF(OR(E278="",P278="",N(O278)&lt;=0),"",P278+1-N(L278))</f>
        <v/>
      </c>
      <c r="Y278" s="0" t="str">
        <f aca="false">IF(OR(E278="",P278="",N(O278)&lt;=0),"",IFERROR(MATCH(E278,UQ_START,1),""))</f>
        <v/>
      </c>
      <c r="Z278" s="0" t="str">
        <f aca="false">IF(Y278="","",E278-INDEX(UQ_START,Y278)+1)</f>
        <v/>
      </c>
      <c r="AA278" s="0" t="str">
        <f aca="false">IF(AND(X278&lt;&gt;"",X278&gt;E278,OR(CAL="ميلادي",Y278&lt;&gt;"")),INT((X278-E278)/IF(CAL="هجري",355,366)),"")</f>
        <v/>
      </c>
      <c r="AB278" s="0" t="str">
        <f aca="false">IF(AA278="","",IFERROR(AA278+IF(IF(CAL="هجري",(INDEX(UQ_START,Y278+12*(AA278+1))+MIN(Z278,INDEX(UQ_LEN,Y278+12*(AA278+1)))-1),DATE(YEAR(E278)+(AA278+1),MONTH(E278),MIN(DAY(E278),DAY(EOMONTH(DATE(YEAR(E278)+(AA278+1),MONTH(E278),1),0)))))&lt;=X278,1,0),""))</f>
        <v/>
      </c>
      <c r="AC278" s="0" t="str">
        <f aca="false">IF(AB278="","",IFERROR(IF(CAL="هجري",(INDEX(UQ_START,Y278+12*(AB278))+MIN(Z278,INDEX(UQ_LEN,Y278+12*(AB278)))-1),DATE(YEAR(E278)+(AB278),MONTH(E278),MIN(DAY(E278),DAY(EOMONTH(DATE(YEAR(E278)+(AB278),MONTH(E278),1),0))))),""))</f>
        <v/>
      </c>
      <c r="AD278" s="0" t="str">
        <f aca="false">IF(AB278="","",IFERROR(IF(CAL="هجري",(INDEX(UQ_START,Y278+12*(AB278+1))+MIN(Z278,INDEX(UQ_LEN,Y278+12*(AB278+1)))-1),DATE(YEAR(E278)+(AB278+1),MONTH(E278),MIN(DAY(E278),DAY(EOMONTH(DATE(YEAR(E278)+(AB278+1),MONTH(E278),1),0))))),""))</f>
        <v/>
      </c>
      <c r="AE278" s="0" t="str">
        <f aca="false">IF(F278="","full",IFERROR(VLOOKUP(K278,L_ENDTAB,2,0),"full"))</f>
        <v>full</v>
      </c>
    </row>
    <row r="279" customFormat="false" ht="15" hidden="false" customHeight="false" outlineLevel="0" collapsed="false">
      <c r="A279" s="19" t="str">
        <f aca="false">IF(B279="","",ROW()-7)</f>
        <v/>
      </c>
      <c r="B279" s="6"/>
      <c r="C279" s="6"/>
      <c r="D279" s="6"/>
      <c r="E279" s="7"/>
      <c r="F279" s="7"/>
      <c r="G279" s="20"/>
      <c r="H279" s="20"/>
      <c r="I279" s="20"/>
      <c r="J279" s="6"/>
      <c r="K279" s="6"/>
      <c r="L279" s="21"/>
      <c r="M279" s="21"/>
      <c r="N279" s="15" t="str">
        <f aca="false">IF(B279="","",IF(F279="","على رأس العمل","انتهت خدمته"))</f>
        <v/>
      </c>
      <c r="O279" s="26" t="str">
        <f aca="false">IF(B279="","",N(G279)+N(H279)+N(I279))</f>
        <v/>
      </c>
      <c r="P279" s="27" t="str">
        <f aca="false">IF(B279="","",IF(F279="",AS_OF,F279))</f>
        <v/>
      </c>
      <c r="Q279" s="28" t="str">
        <f aca="false">IF(OR(AC279="",AD279=""),"",AB279+(X279-AC279)/(AD279-AC279))</f>
        <v/>
      </c>
      <c r="R279" s="26" t="str">
        <f aca="false">IF(Q279="","",O279/2*MIN(Q279,5)+O279*MAX(Q279-5,0))</f>
        <v/>
      </c>
      <c r="S279" s="26" t="str">
        <f aca="false">IF(Q279="","",IF(J279="لبعض الوقت","خارج النطاق",IF(J279="عمل مرن",0,R279)))</f>
        <v/>
      </c>
      <c r="T279" s="26" t="str">
        <f aca="false">IF(Q279="","",IF(J279="لبعض الوقت","خارج النطاق",IF(J279="عمل مرن",0,R279*IF(Q279&lt;2,0,IF(Q279&lt;=5,1/3,IF(Q279&lt;10,2/3,1))))))</f>
        <v/>
      </c>
      <c r="U279" s="26" t="str">
        <f aca="false">IF(F279="","",IF(Q279="","",IF(J279="لبعض الوقت","خارج النطاق",IF(J279="عمل مرن",0,R279*IF(AE279="none",0,IF(AE279="resign",IF(Q279&lt;2,0,IF(Q279&lt;=5,1/3,IF(Q279&lt;10,2/3,1))),1))))))</f>
        <v/>
      </c>
      <c r="V279" s="26" t="n">
        <f aca="false">IF(OR(OR(E279="",P279="",N(O279)&lt;=0),N(M279)&lt;=0),0,IF(J279="عمل مرن",0,N(M279)*O279/30))</f>
        <v>0</v>
      </c>
      <c r="W279" s="29" t="str">
        <f aca="false">IF(Q279="","",IF(F279="",N(S279),N(U279))+V279)</f>
        <v/>
      </c>
      <c r="X279" s="0" t="str">
        <f aca="false">IF(OR(E279="",P279="",N(O279)&lt;=0),"",P279+1-N(L279))</f>
        <v/>
      </c>
      <c r="Y279" s="0" t="str">
        <f aca="false">IF(OR(E279="",P279="",N(O279)&lt;=0),"",IFERROR(MATCH(E279,UQ_START,1),""))</f>
        <v/>
      </c>
      <c r="Z279" s="0" t="str">
        <f aca="false">IF(Y279="","",E279-INDEX(UQ_START,Y279)+1)</f>
        <v/>
      </c>
      <c r="AA279" s="0" t="str">
        <f aca="false">IF(AND(X279&lt;&gt;"",X279&gt;E279,OR(CAL="ميلادي",Y279&lt;&gt;"")),INT((X279-E279)/IF(CAL="هجري",355,366)),"")</f>
        <v/>
      </c>
      <c r="AB279" s="0" t="str">
        <f aca="false">IF(AA279="","",IFERROR(AA279+IF(IF(CAL="هجري",(INDEX(UQ_START,Y279+12*(AA279+1))+MIN(Z279,INDEX(UQ_LEN,Y279+12*(AA279+1)))-1),DATE(YEAR(E279)+(AA279+1),MONTH(E279),MIN(DAY(E279),DAY(EOMONTH(DATE(YEAR(E279)+(AA279+1),MONTH(E279),1),0)))))&lt;=X279,1,0),""))</f>
        <v/>
      </c>
      <c r="AC279" s="0" t="str">
        <f aca="false">IF(AB279="","",IFERROR(IF(CAL="هجري",(INDEX(UQ_START,Y279+12*(AB279))+MIN(Z279,INDEX(UQ_LEN,Y279+12*(AB279)))-1),DATE(YEAR(E279)+(AB279),MONTH(E279),MIN(DAY(E279),DAY(EOMONTH(DATE(YEAR(E279)+(AB279),MONTH(E279),1),0))))),""))</f>
        <v/>
      </c>
      <c r="AD279" s="0" t="str">
        <f aca="false">IF(AB279="","",IFERROR(IF(CAL="هجري",(INDEX(UQ_START,Y279+12*(AB279+1))+MIN(Z279,INDEX(UQ_LEN,Y279+12*(AB279+1)))-1),DATE(YEAR(E279)+(AB279+1),MONTH(E279),MIN(DAY(E279),DAY(EOMONTH(DATE(YEAR(E279)+(AB279+1),MONTH(E279),1),0))))),""))</f>
        <v/>
      </c>
      <c r="AE279" s="0" t="str">
        <f aca="false">IF(F279="","full",IFERROR(VLOOKUP(K279,L_ENDTAB,2,0),"full"))</f>
        <v>full</v>
      </c>
    </row>
    <row r="280" customFormat="false" ht="15" hidden="false" customHeight="false" outlineLevel="0" collapsed="false">
      <c r="A280" s="19" t="str">
        <f aca="false">IF(B280="","",ROW()-7)</f>
        <v/>
      </c>
      <c r="B280" s="6"/>
      <c r="C280" s="6"/>
      <c r="D280" s="6"/>
      <c r="E280" s="7"/>
      <c r="F280" s="7"/>
      <c r="G280" s="20"/>
      <c r="H280" s="20"/>
      <c r="I280" s="20"/>
      <c r="J280" s="6"/>
      <c r="K280" s="6"/>
      <c r="L280" s="21"/>
      <c r="M280" s="21"/>
      <c r="N280" s="15" t="str">
        <f aca="false">IF(B280="","",IF(F280="","على رأس العمل","انتهت خدمته"))</f>
        <v/>
      </c>
      <c r="O280" s="16" t="str">
        <f aca="false">IF(B280="","",N(G280)+N(H280)+N(I280))</f>
        <v/>
      </c>
      <c r="P280" s="22" t="str">
        <f aca="false">IF(B280="","",IF(F280="",AS_OF,F280))</f>
        <v/>
      </c>
      <c r="Q280" s="23" t="str">
        <f aca="false">IF(OR(AC280="",AD280=""),"",AB280+(X280-AC280)/(AD280-AC280))</f>
        <v/>
      </c>
      <c r="R280" s="16" t="str">
        <f aca="false">IF(Q280="","",O280/2*MIN(Q280,5)+O280*MAX(Q280-5,0))</f>
        <v/>
      </c>
      <c r="S280" s="16" t="str">
        <f aca="false">IF(Q280="","",IF(J280="لبعض الوقت","خارج النطاق",IF(J280="عمل مرن",0,R280)))</f>
        <v/>
      </c>
      <c r="T280" s="16" t="str">
        <f aca="false">IF(Q280="","",IF(J280="لبعض الوقت","خارج النطاق",IF(J280="عمل مرن",0,R280*IF(Q280&lt;2,0,IF(Q280&lt;=5,1/3,IF(Q280&lt;10,2/3,1))))))</f>
        <v/>
      </c>
      <c r="U280" s="16" t="str">
        <f aca="false">IF(F280="","",IF(Q280="","",IF(J280="لبعض الوقت","خارج النطاق",IF(J280="عمل مرن",0,R280*IF(AE280="none",0,IF(AE280="resign",IF(Q280&lt;2,0,IF(Q280&lt;=5,1/3,IF(Q280&lt;10,2/3,1))),1))))))</f>
        <v/>
      </c>
      <c r="V280" s="16" t="n">
        <f aca="false">IF(OR(OR(E280="",P280="",N(O280)&lt;=0),N(M280)&lt;=0),0,IF(J280="عمل مرن",0,N(M280)*O280/30))</f>
        <v>0</v>
      </c>
      <c r="W280" s="13" t="str">
        <f aca="false">IF(Q280="","",IF(F280="",N(S280),N(U280))+V280)</f>
        <v/>
      </c>
      <c r="X280" s="0" t="str">
        <f aca="false">IF(OR(E280="",P280="",N(O280)&lt;=0),"",P280+1-N(L280))</f>
        <v/>
      </c>
      <c r="Y280" s="0" t="str">
        <f aca="false">IF(OR(E280="",P280="",N(O280)&lt;=0),"",IFERROR(MATCH(E280,UQ_START,1),""))</f>
        <v/>
      </c>
      <c r="Z280" s="0" t="str">
        <f aca="false">IF(Y280="","",E280-INDEX(UQ_START,Y280)+1)</f>
        <v/>
      </c>
      <c r="AA280" s="0" t="str">
        <f aca="false">IF(AND(X280&lt;&gt;"",X280&gt;E280,OR(CAL="ميلادي",Y280&lt;&gt;"")),INT((X280-E280)/IF(CAL="هجري",355,366)),"")</f>
        <v/>
      </c>
      <c r="AB280" s="0" t="str">
        <f aca="false">IF(AA280="","",IFERROR(AA280+IF(IF(CAL="هجري",(INDEX(UQ_START,Y280+12*(AA280+1))+MIN(Z280,INDEX(UQ_LEN,Y280+12*(AA280+1)))-1),DATE(YEAR(E280)+(AA280+1),MONTH(E280),MIN(DAY(E280),DAY(EOMONTH(DATE(YEAR(E280)+(AA280+1),MONTH(E280),1),0)))))&lt;=X280,1,0),""))</f>
        <v/>
      </c>
      <c r="AC280" s="0" t="str">
        <f aca="false">IF(AB280="","",IFERROR(IF(CAL="هجري",(INDEX(UQ_START,Y280+12*(AB280))+MIN(Z280,INDEX(UQ_LEN,Y280+12*(AB280)))-1),DATE(YEAR(E280)+(AB280),MONTH(E280),MIN(DAY(E280),DAY(EOMONTH(DATE(YEAR(E280)+(AB280),MONTH(E280),1),0))))),""))</f>
        <v/>
      </c>
      <c r="AD280" s="0" t="str">
        <f aca="false">IF(AB280="","",IFERROR(IF(CAL="هجري",(INDEX(UQ_START,Y280+12*(AB280+1))+MIN(Z280,INDEX(UQ_LEN,Y280+12*(AB280+1)))-1),DATE(YEAR(E280)+(AB280+1),MONTH(E280),MIN(DAY(E280),DAY(EOMONTH(DATE(YEAR(E280)+(AB280+1),MONTH(E280),1),0))))),""))</f>
        <v/>
      </c>
      <c r="AE280" s="0" t="str">
        <f aca="false">IF(F280="","full",IFERROR(VLOOKUP(K280,L_ENDTAB,2,0),"full"))</f>
        <v>full</v>
      </c>
    </row>
    <row r="281" customFormat="false" ht="15" hidden="false" customHeight="false" outlineLevel="0" collapsed="false">
      <c r="A281" s="19" t="str">
        <f aca="false">IF(B281="","",ROW()-7)</f>
        <v/>
      </c>
      <c r="B281" s="6"/>
      <c r="C281" s="6"/>
      <c r="D281" s="6"/>
      <c r="E281" s="7"/>
      <c r="F281" s="7"/>
      <c r="G281" s="20"/>
      <c r="H281" s="20"/>
      <c r="I281" s="20"/>
      <c r="J281" s="6"/>
      <c r="K281" s="6"/>
      <c r="L281" s="21"/>
      <c r="M281" s="21"/>
      <c r="N281" s="15" t="str">
        <f aca="false">IF(B281="","",IF(F281="","على رأس العمل","انتهت خدمته"))</f>
        <v/>
      </c>
      <c r="O281" s="26" t="str">
        <f aca="false">IF(B281="","",N(G281)+N(H281)+N(I281))</f>
        <v/>
      </c>
      <c r="P281" s="27" t="str">
        <f aca="false">IF(B281="","",IF(F281="",AS_OF,F281))</f>
        <v/>
      </c>
      <c r="Q281" s="28" t="str">
        <f aca="false">IF(OR(AC281="",AD281=""),"",AB281+(X281-AC281)/(AD281-AC281))</f>
        <v/>
      </c>
      <c r="R281" s="26" t="str">
        <f aca="false">IF(Q281="","",O281/2*MIN(Q281,5)+O281*MAX(Q281-5,0))</f>
        <v/>
      </c>
      <c r="S281" s="26" t="str">
        <f aca="false">IF(Q281="","",IF(J281="لبعض الوقت","خارج النطاق",IF(J281="عمل مرن",0,R281)))</f>
        <v/>
      </c>
      <c r="T281" s="26" t="str">
        <f aca="false">IF(Q281="","",IF(J281="لبعض الوقت","خارج النطاق",IF(J281="عمل مرن",0,R281*IF(Q281&lt;2,0,IF(Q281&lt;=5,1/3,IF(Q281&lt;10,2/3,1))))))</f>
        <v/>
      </c>
      <c r="U281" s="26" t="str">
        <f aca="false">IF(F281="","",IF(Q281="","",IF(J281="لبعض الوقت","خارج النطاق",IF(J281="عمل مرن",0,R281*IF(AE281="none",0,IF(AE281="resign",IF(Q281&lt;2,0,IF(Q281&lt;=5,1/3,IF(Q281&lt;10,2/3,1))),1))))))</f>
        <v/>
      </c>
      <c r="V281" s="26" t="n">
        <f aca="false">IF(OR(OR(E281="",P281="",N(O281)&lt;=0),N(M281)&lt;=0),0,IF(J281="عمل مرن",0,N(M281)*O281/30))</f>
        <v>0</v>
      </c>
      <c r="W281" s="29" t="str">
        <f aca="false">IF(Q281="","",IF(F281="",N(S281),N(U281))+V281)</f>
        <v/>
      </c>
      <c r="X281" s="0" t="str">
        <f aca="false">IF(OR(E281="",P281="",N(O281)&lt;=0),"",P281+1-N(L281))</f>
        <v/>
      </c>
      <c r="Y281" s="0" t="str">
        <f aca="false">IF(OR(E281="",P281="",N(O281)&lt;=0),"",IFERROR(MATCH(E281,UQ_START,1),""))</f>
        <v/>
      </c>
      <c r="Z281" s="0" t="str">
        <f aca="false">IF(Y281="","",E281-INDEX(UQ_START,Y281)+1)</f>
        <v/>
      </c>
      <c r="AA281" s="0" t="str">
        <f aca="false">IF(AND(X281&lt;&gt;"",X281&gt;E281,OR(CAL="ميلادي",Y281&lt;&gt;"")),INT((X281-E281)/IF(CAL="هجري",355,366)),"")</f>
        <v/>
      </c>
      <c r="AB281" s="0" t="str">
        <f aca="false">IF(AA281="","",IFERROR(AA281+IF(IF(CAL="هجري",(INDEX(UQ_START,Y281+12*(AA281+1))+MIN(Z281,INDEX(UQ_LEN,Y281+12*(AA281+1)))-1),DATE(YEAR(E281)+(AA281+1),MONTH(E281),MIN(DAY(E281),DAY(EOMONTH(DATE(YEAR(E281)+(AA281+1),MONTH(E281),1),0)))))&lt;=X281,1,0),""))</f>
        <v/>
      </c>
      <c r="AC281" s="0" t="str">
        <f aca="false">IF(AB281="","",IFERROR(IF(CAL="هجري",(INDEX(UQ_START,Y281+12*(AB281))+MIN(Z281,INDEX(UQ_LEN,Y281+12*(AB281)))-1),DATE(YEAR(E281)+(AB281),MONTH(E281),MIN(DAY(E281),DAY(EOMONTH(DATE(YEAR(E281)+(AB281),MONTH(E281),1),0))))),""))</f>
        <v/>
      </c>
      <c r="AD281" s="0" t="str">
        <f aca="false">IF(AB281="","",IFERROR(IF(CAL="هجري",(INDEX(UQ_START,Y281+12*(AB281+1))+MIN(Z281,INDEX(UQ_LEN,Y281+12*(AB281+1)))-1),DATE(YEAR(E281)+(AB281+1),MONTH(E281),MIN(DAY(E281),DAY(EOMONTH(DATE(YEAR(E281)+(AB281+1),MONTH(E281),1),0))))),""))</f>
        <v/>
      </c>
      <c r="AE281" s="0" t="str">
        <f aca="false">IF(F281="","full",IFERROR(VLOOKUP(K281,L_ENDTAB,2,0),"full"))</f>
        <v>full</v>
      </c>
    </row>
    <row r="282" customFormat="false" ht="15" hidden="false" customHeight="false" outlineLevel="0" collapsed="false">
      <c r="A282" s="19" t="str">
        <f aca="false">IF(B282="","",ROW()-7)</f>
        <v/>
      </c>
      <c r="B282" s="6"/>
      <c r="C282" s="6"/>
      <c r="D282" s="6"/>
      <c r="E282" s="7"/>
      <c r="F282" s="7"/>
      <c r="G282" s="20"/>
      <c r="H282" s="20"/>
      <c r="I282" s="20"/>
      <c r="J282" s="6"/>
      <c r="K282" s="6"/>
      <c r="L282" s="21"/>
      <c r="M282" s="21"/>
      <c r="N282" s="15" t="str">
        <f aca="false">IF(B282="","",IF(F282="","على رأس العمل","انتهت خدمته"))</f>
        <v/>
      </c>
      <c r="O282" s="16" t="str">
        <f aca="false">IF(B282="","",N(G282)+N(H282)+N(I282))</f>
        <v/>
      </c>
      <c r="P282" s="22" t="str">
        <f aca="false">IF(B282="","",IF(F282="",AS_OF,F282))</f>
        <v/>
      </c>
      <c r="Q282" s="23" t="str">
        <f aca="false">IF(OR(AC282="",AD282=""),"",AB282+(X282-AC282)/(AD282-AC282))</f>
        <v/>
      </c>
      <c r="R282" s="16" t="str">
        <f aca="false">IF(Q282="","",O282/2*MIN(Q282,5)+O282*MAX(Q282-5,0))</f>
        <v/>
      </c>
      <c r="S282" s="16" t="str">
        <f aca="false">IF(Q282="","",IF(J282="لبعض الوقت","خارج النطاق",IF(J282="عمل مرن",0,R282)))</f>
        <v/>
      </c>
      <c r="T282" s="16" t="str">
        <f aca="false">IF(Q282="","",IF(J282="لبعض الوقت","خارج النطاق",IF(J282="عمل مرن",0,R282*IF(Q282&lt;2,0,IF(Q282&lt;=5,1/3,IF(Q282&lt;10,2/3,1))))))</f>
        <v/>
      </c>
      <c r="U282" s="16" t="str">
        <f aca="false">IF(F282="","",IF(Q282="","",IF(J282="لبعض الوقت","خارج النطاق",IF(J282="عمل مرن",0,R282*IF(AE282="none",0,IF(AE282="resign",IF(Q282&lt;2,0,IF(Q282&lt;=5,1/3,IF(Q282&lt;10,2/3,1))),1))))))</f>
        <v/>
      </c>
      <c r="V282" s="16" t="n">
        <f aca="false">IF(OR(OR(E282="",P282="",N(O282)&lt;=0),N(M282)&lt;=0),0,IF(J282="عمل مرن",0,N(M282)*O282/30))</f>
        <v>0</v>
      </c>
      <c r="W282" s="13" t="str">
        <f aca="false">IF(Q282="","",IF(F282="",N(S282),N(U282))+V282)</f>
        <v/>
      </c>
      <c r="X282" s="0" t="str">
        <f aca="false">IF(OR(E282="",P282="",N(O282)&lt;=0),"",P282+1-N(L282))</f>
        <v/>
      </c>
      <c r="Y282" s="0" t="str">
        <f aca="false">IF(OR(E282="",P282="",N(O282)&lt;=0),"",IFERROR(MATCH(E282,UQ_START,1),""))</f>
        <v/>
      </c>
      <c r="Z282" s="0" t="str">
        <f aca="false">IF(Y282="","",E282-INDEX(UQ_START,Y282)+1)</f>
        <v/>
      </c>
      <c r="AA282" s="0" t="str">
        <f aca="false">IF(AND(X282&lt;&gt;"",X282&gt;E282,OR(CAL="ميلادي",Y282&lt;&gt;"")),INT((X282-E282)/IF(CAL="هجري",355,366)),"")</f>
        <v/>
      </c>
      <c r="AB282" s="0" t="str">
        <f aca="false">IF(AA282="","",IFERROR(AA282+IF(IF(CAL="هجري",(INDEX(UQ_START,Y282+12*(AA282+1))+MIN(Z282,INDEX(UQ_LEN,Y282+12*(AA282+1)))-1),DATE(YEAR(E282)+(AA282+1),MONTH(E282),MIN(DAY(E282),DAY(EOMONTH(DATE(YEAR(E282)+(AA282+1),MONTH(E282),1),0)))))&lt;=X282,1,0),""))</f>
        <v/>
      </c>
      <c r="AC282" s="0" t="str">
        <f aca="false">IF(AB282="","",IFERROR(IF(CAL="هجري",(INDEX(UQ_START,Y282+12*(AB282))+MIN(Z282,INDEX(UQ_LEN,Y282+12*(AB282)))-1),DATE(YEAR(E282)+(AB282),MONTH(E282),MIN(DAY(E282),DAY(EOMONTH(DATE(YEAR(E282)+(AB282),MONTH(E282),1),0))))),""))</f>
        <v/>
      </c>
      <c r="AD282" s="0" t="str">
        <f aca="false">IF(AB282="","",IFERROR(IF(CAL="هجري",(INDEX(UQ_START,Y282+12*(AB282+1))+MIN(Z282,INDEX(UQ_LEN,Y282+12*(AB282+1)))-1),DATE(YEAR(E282)+(AB282+1),MONTH(E282),MIN(DAY(E282),DAY(EOMONTH(DATE(YEAR(E282)+(AB282+1),MONTH(E282),1),0))))),""))</f>
        <v/>
      </c>
      <c r="AE282" s="0" t="str">
        <f aca="false">IF(F282="","full",IFERROR(VLOOKUP(K282,L_ENDTAB,2,0),"full"))</f>
        <v>full</v>
      </c>
    </row>
    <row r="283" customFormat="false" ht="15" hidden="false" customHeight="false" outlineLevel="0" collapsed="false">
      <c r="A283" s="19" t="str">
        <f aca="false">IF(B283="","",ROW()-7)</f>
        <v/>
      </c>
      <c r="B283" s="6"/>
      <c r="C283" s="6"/>
      <c r="D283" s="6"/>
      <c r="E283" s="7"/>
      <c r="F283" s="7"/>
      <c r="G283" s="20"/>
      <c r="H283" s="20"/>
      <c r="I283" s="20"/>
      <c r="J283" s="6"/>
      <c r="K283" s="6"/>
      <c r="L283" s="21"/>
      <c r="M283" s="21"/>
      <c r="N283" s="15" t="str">
        <f aca="false">IF(B283="","",IF(F283="","على رأس العمل","انتهت خدمته"))</f>
        <v/>
      </c>
      <c r="O283" s="26" t="str">
        <f aca="false">IF(B283="","",N(G283)+N(H283)+N(I283))</f>
        <v/>
      </c>
      <c r="P283" s="27" t="str">
        <f aca="false">IF(B283="","",IF(F283="",AS_OF,F283))</f>
        <v/>
      </c>
      <c r="Q283" s="28" t="str">
        <f aca="false">IF(OR(AC283="",AD283=""),"",AB283+(X283-AC283)/(AD283-AC283))</f>
        <v/>
      </c>
      <c r="R283" s="26" t="str">
        <f aca="false">IF(Q283="","",O283/2*MIN(Q283,5)+O283*MAX(Q283-5,0))</f>
        <v/>
      </c>
      <c r="S283" s="26" t="str">
        <f aca="false">IF(Q283="","",IF(J283="لبعض الوقت","خارج النطاق",IF(J283="عمل مرن",0,R283)))</f>
        <v/>
      </c>
      <c r="T283" s="26" t="str">
        <f aca="false">IF(Q283="","",IF(J283="لبعض الوقت","خارج النطاق",IF(J283="عمل مرن",0,R283*IF(Q283&lt;2,0,IF(Q283&lt;=5,1/3,IF(Q283&lt;10,2/3,1))))))</f>
        <v/>
      </c>
      <c r="U283" s="26" t="str">
        <f aca="false">IF(F283="","",IF(Q283="","",IF(J283="لبعض الوقت","خارج النطاق",IF(J283="عمل مرن",0,R283*IF(AE283="none",0,IF(AE283="resign",IF(Q283&lt;2,0,IF(Q283&lt;=5,1/3,IF(Q283&lt;10,2/3,1))),1))))))</f>
        <v/>
      </c>
      <c r="V283" s="26" t="n">
        <f aca="false">IF(OR(OR(E283="",P283="",N(O283)&lt;=0),N(M283)&lt;=0),0,IF(J283="عمل مرن",0,N(M283)*O283/30))</f>
        <v>0</v>
      </c>
      <c r="W283" s="29" t="str">
        <f aca="false">IF(Q283="","",IF(F283="",N(S283),N(U283))+V283)</f>
        <v/>
      </c>
      <c r="X283" s="0" t="str">
        <f aca="false">IF(OR(E283="",P283="",N(O283)&lt;=0),"",P283+1-N(L283))</f>
        <v/>
      </c>
      <c r="Y283" s="0" t="str">
        <f aca="false">IF(OR(E283="",P283="",N(O283)&lt;=0),"",IFERROR(MATCH(E283,UQ_START,1),""))</f>
        <v/>
      </c>
      <c r="Z283" s="0" t="str">
        <f aca="false">IF(Y283="","",E283-INDEX(UQ_START,Y283)+1)</f>
        <v/>
      </c>
      <c r="AA283" s="0" t="str">
        <f aca="false">IF(AND(X283&lt;&gt;"",X283&gt;E283,OR(CAL="ميلادي",Y283&lt;&gt;"")),INT((X283-E283)/IF(CAL="هجري",355,366)),"")</f>
        <v/>
      </c>
      <c r="AB283" s="0" t="str">
        <f aca="false">IF(AA283="","",IFERROR(AA283+IF(IF(CAL="هجري",(INDEX(UQ_START,Y283+12*(AA283+1))+MIN(Z283,INDEX(UQ_LEN,Y283+12*(AA283+1)))-1),DATE(YEAR(E283)+(AA283+1),MONTH(E283),MIN(DAY(E283),DAY(EOMONTH(DATE(YEAR(E283)+(AA283+1),MONTH(E283),1),0)))))&lt;=X283,1,0),""))</f>
        <v/>
      </c>
      <c r="AC283" s="0" t="str">
        <f aca="false">IF(AB283="","",IFERROR(IF(CAL="هجري",(INDEX(UQ_START,Y283+12*(AB283))+MIN(Z283,INDEX(UQ_LEN,Y283+12*(AB283)))-1),DATE(YEAR(E283)+(AB283),MONTH(E283),MIN(DAY(E283),DAY(EOMONTH(DATE(YEAR(E283)+(AB283),MONTH(E283),1),0))))),""))</f>
        <v/>
      </c>
      <c r="AD283" s="0" t="str">
        <f aca="false">IF(AB283="","",IFERROR(IF(CAL="هجري",(INDEX(UQ_START,Y283+12*(AB283+1))+MIN(Z283,INDEX(UQ_LEN,Y283+12*(AB283+1)))-1),DATE(YEAR(E283)+(AB283+1),MONTH(E283),MIN(DAY(E283),DAY(EOMONTH(DATE(YEAR(E283)+(AB283+1),MONTH(E283),1),0))))),""))</f>
        <v/>
      </c>
      <c r="AE283" s="0" t="str">
        <f aca="false">IF(F283="","full",IFERROR(VLOOKUP(K283,L_ENDTAB,2,0),"full"))</f>
        <v>full</v>
      </c>
    </row>
    <row r="284" customFormat="false" ht="15" hidden="false" customHeight="false" outlineLevel="0" collapsed="false">
      <c r="A284" s="19" t="str">
        <f aca="false">IF(B284="","",ROW()-7)</f>
        <v/>
      </c>
      <c r="B284" s="6"/>
      <c r="C284" s="6"/>
      <c r="D284" s="6"/>
      <c r="E284" s="7"/>
      <c r="F284" s="7"/>
      <c r="G284" s="20"/>
      <c r="H284" s="20"/>
      <c r="I284" s="20"/>
      <c r="J284" s="6"/>
      <c r="K284" s="6"/>
      <c r="L284" s="21"/>
      <c r="M284" s="21"/>
      <c r="N284" s="15" t="str">
        <f aca="false">IF(B284="","",IF(F284="","على رأس العمل","انتهت خدمته"))</f>
        <v/>
      </c>
      <c r="O284" s="16" t="str">
        <f aca="false">IF(B284="","",N(G284)+N(H284)+N(I284))</f>
        <v/>
      </c>
      <c r="P284" s="22" t="str">
        <f aca="false">IF(B284="","",IF(F284="",AS_OF,F284))</f>
        <v/>
      </c>
      <c r="Q284" s="23" t="str">
        <f aca="false">IF(OR(AC284="",AD284=""),"",AB284+(X284-AC284)/(AD284-AC284))</f>
        <v/>
      </c>
      <c r="R284" s="16" t="str">
        <f aca="false">IF(Q284="","",O284/2*MIN(Q284,5)+O284*MAX(Q284-5,0))</f>
        <v/>
      </c>
      <c r="S284" s="16" t="str">
        <f aca="false">IF(Q284="","",IF(J284="لبعض الوقت","خارج النطاق",IF(J284="عمل مرن",0,R284)))</f>
        <v/>
      </c>
      <c r="T284" s="16" t="str">
        <f aca="false">IF(Q284="","",IF(J284="لبعض الوقت","خارج النطاق",IF(J284="عمل مرن",0,R284*IF(Q284&lt;2,0,IF(Q284&lt;=5,1/3,IF(Q284&lt;10,2/3,1))))))</f>
        <v/>
      </c>
      <c r="U284" s="16" t="str">
        <f aca="false">IF(F284="","",IF(Q284="","",IF(J284="لبعض الوقت","خارج النطاق",IF(J284="عمل مرن",0,R284*IF(AE284="none",0,IF(AE284="resign",IF(Q284&lt;2,0,IF(Q284&lt;=5,1/3,IF(Q284&lt;10,2/3,1))),1))))))</f>
        <v/>
      </c>
      <c r="V284" s="16" t="n">
        <f aca="false">IF(OR(OR(E284="",P284="",N(O284)&lt;=0),N(M284)&lt;=0),0,IF(J284="عمل مرن",0,N(M284)*O284/30))</f>
        <v>0</v>
      </c>
      <c r="W284" s="13" t="str">
        <f aca="false">IF(Q284="","",IF(F284="",N(S284),N(U284))+V284)</f>
        <v/>
      </c>
      <c r="X284" s="0" t="str">
        <f aca="false">IF(OR(E284="",P284="",N(O284)&lt;=0),"",P284+1-N(L284))</f>
        <v/>
      </c>
      <c r="Y284" s="0" t="str">
        <f aca="false">IF(OR(E284="",P284="",N(O284)&lt;=0),"",IFERROR(MATCH(E284,UQ_START,1),""))</f>
        <v/>
      </c>
      <c r="Z284" s="0" t="str">
        <f aca="false">IF(Y284="","",E284-INDEX(UQ_START,Y284)+1)</f>
        <v/>
      </c>
      <c r="AA284" s="0" t="str">
        <f aca="false">IF(AND(X284&lt;&gt;"",X284&gt;E284,OR(CAL="ميلادي",Y284&lt;&gt;"")),INT((X284-E284)/IF(CAL="هجري",355,366)),"")</f>
        <v/>
      </c>
      <c r="AB284" s="0" t="str">
        <f aca="false">IF(AA284="","",IFERROR(AA284+IF(IF(CAL="هجري",(INDEX(UQ_START,Y284+12*(AA284+1))+MIN(Z284,INDEX(UQ_LEN,Y284+12*(AA284+1)))-1),DATE(YEAR(E284)+(AA284+1),MONTH(E284),MIN(DAY(E284),DAY(EOMONTH(DATE(YEAR(E284)+(AA284+1),MONTH(E284),1),0)))))&lt;=X284,1,0),""))</f>
        <v/>
      </c>
      <c r="AC284" s="0" t="str">
        <f aca="false">IF(AB284="","",IFERROR(IF(CAL="هجري",(INDEX(UQ_START,Y284+12*(AB284))+MIN(Z284,INDEX(UQ_LEN,Y284+12*(AB284)))-1),DATE(YEAR(E284)+(AB284),MONTH(E284),MIN(DAY(E284),DAY(EOMONTH(DATE(YEAR(E284)+(AB284),MONTH(E284),1),0))))),""))</f>
        <v/>
      </c>
      <c r="AD284" s="0" t="str">
        <f aca="false">IF(AB284="","",IFERROR(IF(CAL="هجري",(INDEX(UQ_START,Y284+12*(AB284+1))+MIN(Z284,INDEX(UQ_LEN,Y284+12*(AB284+1)))-1),DATE(YEAR(E284)+(AB284+1),MONTH(E284),MIN(DAY(E284),DAY(EOMONTH(DATE(YEAR(E284)+(AB284+1),MONTH(E284),1),0))))),""))</f>
        <v/>
      </c>
      <c r="AE284" s="0" t="str">
        <f aca="false">IF(F284="","full",IFERROR(VLOOKUP(K284,L_ENDTAB,2,0),"full"))</f>
        <v>full</v>
      </c>
    </row>
    <row r="285" customFormat="false" ht="15" hidden="false" customHeight="false" outlineLevel="0" collapsed="false">
      <c r="A285" s="19" t="str">
        <f aca="false">IF(B285="","",ROW()-7)</f>
        <v/>
      </c>
      <c r="B285" s="6"/>
      <c r="C285" s="6"/>
      <c r="D285" s="6"/>
      <c r="E285" s="7"/>
      <c r="F285" s="7"/>
      <c r="G285" s="20"/>
      <c r="H285" s="20"/>
      <c r="I285" s="20"/>
      <c r="J285" s="6"/>
      <c r="K285" s="6"/>
      <c r="L285" s="21"/>
      <c r="M285" s="21"/>
      <c r="N285" s="15" t="str">
        <f aca="false">IF(B285="","",IF(F285="","على رأس العمل","انتهت خدمته"))</f>
        <v/>
      </c>
      <c r="O285" s="26" t="str">
        <f aca="false">IF(B285="","",N(G285)+N(H285)+N(I285))</f>
        <v/>
      </c>
      <c r="P285" s="27" t="str">
        <f aca="false">IF(B285="","",IF(F285="",AS_OF,F285))</f>
        <v/>
      </c>
      <c r="Q285" s="28" t="str">
        <f aca="false">IF(OR(AC285="",AD285=""),"",AB285+(X285-AC285)/(AD285-AC285))</f>
        <v/>
      </c>
      <c r="R285" s="26" t="str">
        <f aca="false">IF(Q285="","",O285/2*MIN(Q285,5)+O285*MAX(Q285-5,0))</f>
        <v/>
      </c>
      <c r="S285" s="26" t="str">
        <f aca="false">IF(Q285="","",IF(J285="لبعض الوقت","خارج النطاق",IF(J285="عمل مرن",0,R285)))</f>
        <v/>
      </c>
      <c r="T285" s="26" t="str">
        <f aca="false">IF(Q285="","",IF(J285="لبعض الوقت","خارج النطاق",IF(J285="عمل مرن",0,R285*IF(Q285&lt;2,0,IF(Q285&lt;=5,1/3,IF(Q285&lt;10,2/3,1))))))</f>
        <v/>
      </c>
      <c r="U285" s="26" t="str">
        <f aca="false">IF(F285="","",IF(Q285="","",IF(J285="لبعض الوقت","خارج النطاق",IF(J285="عمل مرن",0,R285*IF(AE285="none",0,IF(AE285="resign",IF(Q285&lt;2,0,IF(Q285&lt;=5,1/3,IF(Q285&lt;10,2/3,1))),1))))))</f>
        <v/>
      </c>
      <c r="V285" s="26" t="n">
        <f aca="false">IF(OR(OR(E285="",P285="",N(O285)&lt;=0),N(M285)&lt;=0),0,IF(J285="عمل مرن",0,N(M285)*O285/30))</f>
        <v>0</v>
      </c>
      <c r="W285" s="29" t="str">
        <f aca="false">IF(Q285="","",IF(F285="",N(S285),N(U285))+V285)</f>
        <v/>
      </c>
      <c r="X285" s="0" t="str">
        <f aca="false">IF(OR(E285="",P285="",N(O285)&lt;=0),"",P285+1-N(L285))</f>
        <v/>
      </c>
      <c r="Y285" s="0" t="str">
        <f aca="false">IF(OR(E285="",P285="",N(O285)&lt;=0),"",IFERROR(MATCH(E285,UQ_START,1),""))</f>
        <v/>
      </c>
      <c r="Z285" s="0" t="str">
        <f aca="false">IF(Y285="","",E285-INDEX(UQ_START,Y285)+1)</f>
        <v/>
      </c>
      <c r="AA285" s="0" t="str">
        <f aca="false">IF(AND(X285&lt;&gt;"",X285&gt;E285,OR(CAL="ميلادي",Y285&lt;&gt;"")),INT((X285-E285)/IF(CAL="هجري",355,366)),"")</f>
        <v/>
      </c>
      <c r="AB285" s="0" t="str">
        <f aca="false">IF(AA285="","",IFERROR(AA285+IF(IF(CAL="هجري",(INDEX(UQ_START,Y285+12*(AA285+1))+MIN(Z285,INDEX(UQ_LEN,Y285+12*(AA285+1)))-1),DATE(YEAR(E285)+(AA285+1),MONTH(E285),MIN(DAY(E285),DAY(EOMONTH(DATE(YEAR(E285)+(AA285+1),MONTH(E285),1),0)))))&lt;=X285,1,0),""))</f>
        <v/>
      </c>
      <c r="AC285" s="0" t="str">
        <f aca="false">IF(AB285="","",IFERROR(IF(CAL="هجري",(INDEX(UQ_START,Y285+12*(AB285))+MIN(Z285,INDEX(UQ_LEN,Y285+12*(AB285)))-1),DATE(YEAR(E285)+(AB285),MONTH(E285),MIN(DAY(E285),DAY(EOMONTH(DATE(YEAR(E285)+(AB285),MONTH(E285),1),0))))),""))</f>
        <v/>
      </c>
      <c r="AD285" s="0" t="str">
        <f aca="false">IF(AB285="","",IFERROR(IF(CAL="هجري",(INDEX(UQ_START,Y285+12*(AB285+1))+MIN(Z285,INDEX(UQ_LEN,Y285+12*(AB285+1)))-1),DATE(YEAR(E285)+(AB285+1),MONTH(E285),MIN(DAY(E285),DAY(EOMONTH(DATE(YEAR(E285)+(AB285+1),MONTH(E285),1),0))))),""))</f>
        <v/>
      </c>
      <c r="AE285" s="0" t="str">
        <f aca="false">IF(F285="","full",IFERROR(VLOOKUP(K285,L_ENDTAB,2,0),"full"))</f>
        <v>full</v>
      </c>
    </row>
    <row r="286" customFormat="false" ht="15" hidden="false" customHeight="false" outlineLevel="0" collapsed="false">
      <c r="A286" s="19" t="str">
        <f aca="false">IF(B286="","",ROW()-7)</f>
        <v/>
      </c>
      <c r="B286" s="6"/>
      <c r="C286" s="6"/>
      <c r="D286" s="6"/>
      <c r="E286" s="7"/>
      <c r="F286" s="7"/>
      <c r="G286" s="20"/>
      <c r="H286" s="20"/>
      <c r="I286" s="20"/>
      <c r="J286" s="6"/>
      <c r="K286" s="6"/>
      <c r="L286" s="21"/>
      <c r="M286" s="21"/>
      <c r="N286" s="15" t="str">
        <f aca="false">IF(B286="","",IF(F286="","على رأس العمل","انتهت خدمته"))</f>
        <v/>
      </c>
      <c r="O286" s="16" t="str">
        <f aca="false">IF(B286="","",N(G286)+N(H286)+N(I286))</f>
        <v/>
      </c>
      <c r="P286" s="22" t="str">
        <f aca="false">IF(B286="","",IF(F286="",AS_OF,F286))</f>
        <v/>
      </c>
      <c r="Q286" s="23" t="str">
        <f aca="false">IF(OR(AC286="",AD286=""),"",AB286+(X286-AC286)/(AD286-AC286))</f>
        <v/>
      </c>
      <c r="R286" s="16" t="str">
        <f aca="false">IF(Q286="","",O286/2*MIN(Q286,5)+O286*MAX(Q286-5,0))</f>
        <v/>
      </c>
      <c r="S286" s="16" t="str">
        <f aca="false">IF(Q286="","",IF(J286="لبعض الوقت","خارج النطاق",IF(J286="عمل مرن",0,R286)))</f>
        <v/>
      </c>
      <c r="T286" s="16" t="str">
        <f aca="false">IF(Q286="","",IF(J286="لبعض الوقت","خارج النطاق",IF(J286="عمل مرن",0,R286*IF(Q286&lt;2,0,IF(Q286&lt;=5,1/3,IF(Q286&lt;10,2/3,1))))))</f>
        <v/>
      </c>
      <c r="U286" s="16" t="str">
        <f aca="false">IF(F286="","",IF(Q286="","",IF(J286="لبعض الوقت","خارج النطاق",IF(J286="عمل مرن",0,R286*IF(AE286="none",0,IF(AE286="resign",IF(Q286&lt;2,0,IF(Q286&lt;=5,1/3,IF(Q286&lt;10,2/3,1))),1))))))</f>
        <v/>
      </c>
      <c r="V286" s="16" t="n">
        <f aca="false">IF(OR(OR(E286="",P286="",N(O286)&lt;=0),N(M286)&lt;=0),0,IF(J286="عمل مرن",0,N(M286)*O286/30))</f>
        <v>0</v>
      </c>
      <c r="W286" s="13" t="str">
        <f aca="false">IF(Q286="","",IF(F286="",N(S286),N(U286))+V286)</f>
        <v/>
      </c>
      <c r="X286" s="0" t="str">
        <f aca="false">IF(OR(E286="",P286="",N(O286)&lt;=0),"",P286+1-N(L286))</f>
        <v/>
      </c>
      <c r="Y286" s="0" t="str">
        <f aca="false">IF(OR(E286="",P286="",N(O286)&lt;=0),"",IFERROR(MATCH(E286,UQ_START,1),""))</f>
        <v/>
      </c>
      <c r="Z286" s="0" t="str">
        <f aca="false">IF(Y286="","",E286-INDEX(UQ_START,Y286)+1)</f>
        <v/>
      </c>
      <c r="AA286" s="0" t="str">
        <f aca="false">IF(AND(X286&lt;&gt;"",X286&gt;E286,OR(CAL="ميلادي",Y286&lt;&gt;"")),INT((X286-E286)/IF(CAL="هجري",355,366)),"")</f>
        <v/>
      </c>
      <c r="AB286" s="0" t="str">
        <f aca="false">IF(AA286="","",IFERROR(AA286+IF(IF(CAL="هجري",(INDEX(UQ_START,Y286+12*(AA286+1))+MIN(Z286,INDEX(UQ_LEN,Y286+12*(AA286+1)))-1),DATE(YEAR(E286)+(AA286+1),MONTH(E286),MIN(DAY(E286),DAY(EOMONTH(DATE(YEAR(E286)+(AA286+1),MONTH(E286),1),0)))))&lt;=X286,1,0),""))</f>
        <v/>
      </c>
      <c r="AC286" s="0" t="str">
        <f aca="false">IF(AB286="","",IFERROR(IF(CAL="هجري",(INDEX(UQ_START,Y286+12*(AB286))+MIN(Z286,INDEX(UQ_LEN,Y286+12*(AB286)))-1),DATE(YEAR(E286)+(AB286),MONTH(E286),MIN(DAY(E286),DAY(EOMONTH(DATE(YEAR(E286)+(AB286),MONTH(E286),1),0))))),""))</f>
        <v/>
      </c>
      <c r="AD286" s="0" t="str">
        <f aca="false">IF(AB286="","",IFERROR(IF(CAL="هجري",(INDEX(UQ_START,Y286+12*(AB286+1))+MIN(Z286,INDEX(UQ_LEN,Y286+12*(AB286+1)))-1),DATE(YEAR(E286)+(AB286+1),MONTH(E286),MIN(DAY(E286),DAY(EOMONTH(DATE(YEAR(E286)+(AB286+1),MONTH(E286),1),0))))),""))</f>
        <v/>
      </c>
      <c r="AE286" s="0" t="str">
        <f aca="false">IF(F286="","full",IFERROR(VLOOKUP(K286,L_ENDTAB,2,0),"full"))</f>
        <v>full</v>
      </c>
    </row>
    <row r="287" customFormat="false" ht="15" hidden="false" customHeight="false" outlineLevel="0" collapsed="false">
      <c r="A287" s="19" t="str">
        <f aca="false">IF(B287="","",ROW()-7)</f>
        <v/>
      </c>
      <c r="B287" s="6"/>
      <c r="C287" s="6"/>
      <c r="D287" s="6"/>
      <c r="E287" s="7"/>
      <c r="F287" s="7"/>
      <c r="G287" s="20"/>
      <c r="H287" s="20"/>
      <c r="I287" s="20"/>
      <c r="J287" s="6"/>
      <c r="K287" s="6"/>
      <c r="L287" s="21"/>
      <c r="M287" s="21"/>
      <c r="N287" s="15" t="str">
        <f aca="false">IF(B287="","",IF(F287="","على رأس العمل","انتهت خدمته"))</f>
        <v/>
      </c>
      <c r="O287" s="26" t="str">
        <f aca="false">IF(B287="","",N(G287)+N(H287)+N(I287))</f>
        <v/>
      </c>
      <c r="P287" s="27" t="str">
        <f aca="false">IF(B287="","",IF(F287="",AS_OF,F287))</f>
        <v/>
      </c>
      <c r="Q287" s="28" t="str">
        <f aca="false">IF(OR(AC287="",AD287=""),"",AB287+(X287-AC287)/(AD287-AC287))</f>
        <v/>
      </c>
      <c r="R287" s="26" t="str">
        <f aca="false">IF(Q287="","",O287/2*MIN(Q287,5)+O287*MAX(Q287-5,0))</f>
        <v/>
      </c>
      <c r="S287" s="26" t="str">
        <f aca="false">IF(Q287="","",IF(J287="لبعض الوقت","خارج النطاق",IF(J287="عمل مرن",0,R287)))</f>
        <v/>
      </c>
      <c r="T287" s="26" t="str">
        <f aca="false">IF(Q287="","",IF(J287="لبعض الوقت","خارج النطاق",IF(J287="عمل مرن",0,R287*IF(Q287&lt;2,0,IF(Q287&lt;=5,1/3,IF(Q287&lt;10,2/3,1))))))</f>
        <v/>
      </c>
      <c r="U287" s="26" t="str">
        <f aca="false">IF(F287="","",IF(Q287="","",IF(J287="لبعض الوقت","خارج النطاق",IF(J287="عمل مرن",0,R287*IF(AE287="none",0,IF(AE287="resign",IF(Q287&lt;2,0,IF(Q287&lt;=5,1/3,IF(Q287&lt;10,2/3,1))),1))))))</f>
        <v/>
      </c>
      <c r="V287" s="26" t="n">
        <f aca="false">IF(OR(OR(E287="",P287="",N(O287)&lt;=0),N(M287)&lt;=0),0,IF(J287="عمل مرن",0,N(M287)*O287/30))</f>
        <v>0</v>
      </c>
      <c r="W287" s="29" t="str">
        <f aca="false">IF(Q287="","",IF(F287="",N(S287),N(U287))+V287)</f>
        <v/>
      </c>
      <c r="X287" s="0" t="str">
        <f aca="false">IF(OR(E287="",P287="",N(O287)&lt;=0),"",P287+1-N(L287))</f>
        <v/>
      </c>
      <c r="Y287" s="0" t="str">
        <f aca="false">IF(OR(E287="",P287="",N(O287)&lt;=0),"",IFERROR(MATCH(E287,UQ_START,1),""))</f>
        <v/>
      </c>
      <c r="Z287" s="0" t="str">
        <f aca="false">IF(Y287="","",E287-INDEX(UQ_START,Y287)+1)</f>
        <v/>
      </c>
      <c r="AA287" s="0" t="str">
        <f aca="false">IF(AND(X287&lt;&gt;"",X287&gt;E287,OR(CAL="ميلادي",Y287&lt;&gt;"")),INT((X287-E287)/IF(CAL="هجري",355,366)),"")</f>
        <v/>
      </c>
      <c r="AB287" s="0" t="str">
        <f aca="false">IF(AA287="","",IFERROR(AA287+IF(IF(CAL="هجري",(INDEX(UQ_START,Y287+12*(AA287+1))+MIN(Z287,INDEX(UQ_LEN,Y287+12*(AA287+1)))-1),DATE(YEAR(E287)+(AA287+1),MONTH(E287),MIN(DAY(E287),DAY(EOMONTH(DATE(YEAR(E287)+(AA287+1),MONTH(E287),1),0)))))&lt;=X287,1,0),""))</f>
        <v/>
      </c>
      <c r="AC287" s="0" t="str">
        <f aca="false">IF(AB287="","",IFERROR(IF(CAL="هجري",(INDEX(UQ_START,Y287+12*(AB287))+MIN(Z287,INDEX(UQ_LEN,Y287+12*(AB287)))-1),DATE(YEAR(E287)+(AB287),MONTH(E287),MIN(DAY(E287),DAY(EOMONTH(DATE(YEAR(E287)+(AB287),MONTH(E287),1),0))))),""))</f>
        <v/>
      </c>
      <c r="AD287" s="0" t="str">
        <f aca="false">IF(AB287="","",IFERROR(IF(CAL="هجري",(INDEX(UQ_START,Y287+12*(AB287+1))+MIN(Z287,INDEX(UQ_LEN,Y287+12*(AB287+1)))-1),DATE(YEAR(E287)+(AB287+1),MONTH(E287),MIN(DAY(E287),DAY(EOMONTH(DATE(YEAR(E287)+(AB287+1),MONTH(E287),1),0))))),""))</f>
        <v/>
      </c>
      <c r="AE287" s="0" t="str">
        <f aca="false">IF(F287="","full",IFERROR(VLOOKUP(K287,L_ENDTAB,2,0),"full"))</f>
        <v>full</v>
      </c>
    </row>
    <row r="288" customFormat="false" ht="15" hidden="false" customHeight="false" outlineLevel="0" collapsed="false">
      <c r="A288" s="19" t="str">
        <f aca="false">IF(B288="","",ROW()-7)</f>
        <v/>
      </c>
      <c r="B288" s="6"/>
      <c r="C288" s="6"/>
      <c r="D288" s="6"/>
      <c r="E288" s="7"/>
      <c r="F288" s="7"/>
      <c r="G288" s="20"/>
      <c r="H288" s="20"/>
      <c r="I288" s="20"/>
      <c r="J288" s="6"/>
      <c r="K288" s="6"/>
      <c r="L288" s="21"/>
      <c r="M288" s="21"/>
      <c r="N288" s="15" t="str">
        <f aca="false">IF(B288="","",IF(F288="","على رأس العمل","انتهت خدمته"))</f>
        <v/>
      </c>
      <c r="O288" s="16" t="str">
        <f aca="false">IF(B288="","",N(G288)+N(H288)+N(I288))</f>
        <v/>
      </c>
      <c r="P288" s="22" t="str">
        <f aca="false">IF(B288="","",IF(F288="",AS_OF,F288))</f>
        <v/>
      </c>
      <c r="Q288" s="23" t="str">
        <f aca="false">IF(OR(AC288="",AD288=""),"",AB288+(X288-AC288)/(AD288-AC288))</f>
        <v/>
      </c>
      <c r="R288" s="16" t="str">
        <f aca="false">IF(Q288="","",O288/2*MIN(Q288,5)+O288*MAX(Q288-5,0))</f>
        <v/>
      </c>
      <c r="S288" s="16" t="str">
        <f aca="false">IF(Q288="","",IF(J288="لبعض الوقت","خارج النطاق",IF(J288="عمل مرن",0,R288)))</f>
        <v/>
      </c>
      <c r="T288" s="16" t="str">
        <f aca="false">IF(Q288="","",IF(J288="لبعض الوقت","خارج النطاق",IF(J288="عمل مرن",0,R288*IF(Q288&lt;2,0,IF(Q288&lt;=5,1/3,IF(Q288&lt;10,2/3,1))))))</f>
        <v/>
      </c>
      <c r="U288" s="16" t="str">
        <f aca="false">IF(F288="","",IF(Q288="","",IF(J288="لبعض الوقت","خارج النطاق",IF(J288="عمل مرن",0,R288*IF(AE288="none",0,IF(AE288="resign",IF(Q288&lt;2,0,IF(Q288&lt;=5,1/3,IF(Q288&lt;10,2/3,1))),1))))))</f>
        <v/>
      </c>
      <c r="V288" s="16" t="n">
        <f aca="false">IF(OR(OR(E288="",P288="",N(O288)&lt;=0),N(M288)&lt;=0),0,IF(J288="عمل مرن",0,N(M288)*O288/30))</f>
        <v>0</v>
      </c>
      <c r="W288" s="13" t="str">
        <f aca="false">IF(Q288="","",IF(F288="",N(S288),N(U288))+V288)</f>
        <v/>
      </c>
      <c r="X288" s="0" t="str">
        <f aca="false">IF(OR(E288="",P288="",N(O288)&lt;=0),"",P288+1-N(L288))</f>
        <v/>
      </c>
      <c r="Y288" s="0" t="str">
        <f aca="false">IF(OR(E288="",P288="",N(O288)&lt;=0),"",IFERROR(MATCH(E288,UQ_START,1),""))</f>
        <v/>
      </c>
      <c r="Z288" s="0" t="str">
        <f aca="false">IF(Y288="","",E288-INDEX(UQ_START,Y288)+1)</f>
        <v/>
      </c>
      <c r="AA288" s="0" t="str">
        <f aca="false">IF(AND(X288&lt;&gt;"",X288&gt;E288,OR(CAL="ميلادي",Y288&lt;&gt;"")),INT((X288-E288)/IF(CAL="هجري",355,366)),"")</f>
        <v/>
      </c>
      <c r="AB288" s="0" t="str">
        <f aca="false">IF(AA288="","",IFERROR(AA288+IF(IF(CAL="هجري",(INDEX(UQ_START,Y288+12*(AA288+1))+MIN(Z288,INDEX(UQ_LEN,Y288+12*(AA288+1)))-1),DATE(YEAR(E288)+(AA288+1),MONTH(E288),MIN(DAY(E288),DAY(EOMONTH(DATE(YEAR(E288)+(AA288+1),MONTH(E288),1),0)))))&lt;=X288,1,0),""))</f>
        <v/>
      </c>
      <c r="AC288" s="0" t="str">
        <f aca="false">IF(AB288="","",IFERROR(IF(CAL="هجري",(INDEX(UQ_START,Y288+12*(AB288))+MIN(Z288,INDEX(UQ_LEN,Y288+12*(AB288)))-1),DATE(YEAR(E288)+(AB288),MONTH(E288),MIN(DAY(E288),DAY(EOMONTH(DATE(YEAR(E288)+(AB288),MONTH(E288),1),0))))),""))</f>
        <v/>
      </c>
      <c r="AD288" s="0" t="str">
        <f aca="false">IF(AB288="","",IFERROR(IF(CAL="هجري",(INDEX(UQ_START,Y288+12*(AB288+1))+MIN(Z288,INDEX(UQ_LEN,Y288+12*(AB288+1)))-1),DATE(YEAR(E288)+(AB288+1),MONTH(E288),MIN(DAY(E288),DAY(EOMONTH(DATE(YEAR(E288)+(AB288+1),MONTH(E288),1),0))))),""))</f>
        <v/>
      </c>
      <c r="AE288" s="0" t="str">
        <f aca="false">IF(F288="","full",IFERROR(VLOOKUP(K288,L_ENDTAB,2,0),"full"))</f>
        <v>full</v>
      </c>
    </row>
    <row r="289" customFormat="false" ht="15" hidden="false" customHeight="false" outlineLevel="0" collapsed="false">
      <c r="A289" s="19" t="str">
        <f aca="false">IF(B289="","",ROW()-7)</f>
        <v/>
      </c>
      <c r="B289" s="6"/>
      <c r="C289" s="6"/>
      <c r="D289" s="6"/>
      <c r="E289" s="7"/>
      <c r="F289" s="7"/>
      <c r="G289" s="20"/>
      <c r="H289" s="20"/>
      <c r="I289" s="20"/>
      <c r="J289" s="6"/>
      <c r="K289" s="6"/>
      <c r="L289" s="21"/>
      <c r="M289" s="21"/>
      <c r="N289" s="15" t="str">
        <f aca="false">IF(B289="","",IF(F289="","على رأس العمل","انتهت خدمته"))</f>
        <v/>
      </c>
      <c r="O289" s="26" t="str">
        <f aca="false">IF(B289="","",N(G289)+N(H289)+N(I289))</f>
        <v/>
      </c>
      <c r="P289" s="27" t="str">
        <f aca="false">IF(B289="","",IF(F289="",AS_OF,F289))</f>
        <v/>
      </c>
      <c r="Q289" s="28" t="str">
        <f aca="false">IF(OR(AC289="",AD289=""),"",AB289+(X289-AC289)/(AD289-AC289))</f>
        <v/>
      </c>
      <c r="R289" s="26" t="str">
        <f aca="false">IF(Q289="","",O289/2*MIN(Q289,5)+O289*MAX(Q289-5,0))</f>
        <v/>
      </c>
      <c r="S289" s="26" t="str">
        <f aca="false">IF(Q289="","",IF(J289="لبعض الوقت","خارج النطاق",IF(J289="عمل مرن",0,R289)))</f>
        <v/>
      </c>
      <c r="T289" s="26" t="str">
        <f aca="false">IF(Q289="","",IF(J289="لبعض الوقت","خارج النطاق",IF(J289="عمل مرن",0,R289*IF(Q289&lt;2,0,IF(Q289&lt;=5,1/3,IF(Q289&lt;10,2/3,1))))))</f>
        <v/>
      </c>
      <c r="U289" s="26" t="str">
        <f aca="false">IF(F289="","",IF(Q289="","",IF(J289="لبعض الوقت","خارج النطاق",IF(J289="عمل مرن",0,R289*IF(AE289="none",0,IF(AE289="resign",IF(Q289&lt;2,0,IF(Q289&lt;=5,1/3,IF(Q289&lt;10,2/3,1))),1))))))</f>
        <v/>
      </c>
      <c r="V289" s="26" t="n">
        <f aca="false">IF(OR(OR(E289="",P289="",N(O289)&lt;=0),N(M289)&lt;=0),0,IF(J289="عمل مرن",0,N(M289)*O289/30))</f>
        <v>0</v>
      </c>
      <c r="W289" s="29" t="str">
        <f aca="false">IF(Q289="","",IF(F289="",N(S289),N(U289))+V289)</f>
        <v/>
      </c>
      <c r="X289" s="0" t="str">
        <f aca="false">IF(OR(E289="",P289="",N(O289)&lt;=0),"",P289+1-N(L289))</f>
        <v/>
      </c>
      <c r="Y289" s="0" t="str">
        <f aca="false">IF(OR(E289="",P289="",N(O289)&lt;=0),"",IFERROR(MATCH(E289,UQ_START,1),""))</f>
        <v/>
      </c>
      <c r="Z289" s="0" t="str">
        <f aca="false">IF(Y289="","",E289-INDEX(UQ_START,Y289)+1)</f>
        <v/>
      </c>
      <c r="AA289" s="0" t="str">
        <f aca="false">IF(AND(X289&lt;&gt;"",X289&gt;E289,OR(CAL="ميلادي",Y289&lt;&gt;"")),INT((X289-E289)/IF(CAL="هجري",355,366)),"")</f>
        <v/>
      </c>
      <c r="AB289" s="0" t="str">
        <f aca="false">IF(AA289="","",IFERROR(AA289+IF(IF(CAL="هجري",(INDEX(UQ_START,Y289+12*(AA289+1))+MIN(Z289,INDEX(UQ_LEN,Y289+12*(AA289+1)))-1),DATE(YEAR(E289)+(AA289+1),MONTH(E289),MIN(DAY(E289),DAY(EOMONTH(DATE(YEAR(E289)+(AA289+1),MONTH(E289),1),0)))))&lt;=X289,1,0),""))</f>
        <v/>
      </c>
      <c r="AC289" s="0" t="str">
        <f aca="false">IF(AB289="","",IFERROR(IF(CAL="هجري",(INDEX(UQ_START,Y289+12*(AB289))+MIN(Z289,INDEX(UQ_LEN,Y289+12*(AB289)))-1),DATE(YEAR(E289)+(AB289),MONTH(E289),MIN(DAY(E289),DAY(EOMONTH(DATE(YEAR(E289)+(AB289),MONTH(E289),1),0))))),""))</f>
        <v/>
      </c>
      <c r="AD289" s="0" t="str">
        <f aca="false">IF(AB289="","",IFERROR(IF(CAL="هجري",(INDEX(UQ_START,Y289+12*(AB289+1))+MIN(Z289,INDEX(UQ_LEN,Y289+12*(AB289+1)))-1),DATE(YEAR(E289)+(AB289+1),MONTH(E289),MIN(DAY(E289),DAY(EOMONTH(DATE(YEAR(E289)+(AB289+1),MONTH(E289),1),0))))),""))</f>
        <v/>
      </c>
      <c r="AE289" s="0" t="str">
        <f aca="false">IF(F289="","full",IFERROR(VLOOKUP(K289,L_ENDTAB,2,0),"full"))</f>
        <v>full</v>
      </c>
    </row>
    <row r="290" customFormat="false" ht="15" hidden="false" customHeight="false" outlineLevel="0" collapsed="false">
      <c r="A290" s="19" t="str">
        <f aca="false">IF(B290="","",ROW()-7)</f>
        <v/>
      </c>
      <c r="B290" s="6"/>
      <c r="C290" s="6"/>
      <c r="D290" s="6"/>
      <c r="E290" s="7"/>
      <c r="F290" s="7"/>
      <c r="G290" s="20"/>
      <c r="H290" s="20"/>
      <c r="I290" s="20"/>
      <c r="J290" s="6"/>
      <c r="K290" s="6"/>
      <c r="L290" s="21"/>
      <c r="M290" s="21"/>
      <c r="N290" s="15" t="str">
        <f aca="false">IF(B290="","",IF(F290="","على رأس العمل","انتهت خدمته"))</f>
        <v/>
      </c>
      <c r="O290" s="16" t="str">
        <f aca="false">IF(B290="","",N(G290)+N(H290)+N(I290))</f>
        <v/>
      </c>
      <c r="P290" s="22" t="str">
        <f aca="false">IF(B290="","",IF(F290="",AS_OF,F290))</f>
        <v/>
      </c>
      <c r="Q290" s="23" t="str">
        <f aca="false">IF(OR(AC290="",AD290=""),"",AB290+(X290-AC290)/(AD290-AC290))</f>
        <v/>
      </c>
      <c r="R290" s="16" t="str">
        <f aca="false">IF(Q290="","",O290/2*MIN(Q290,5)+O290*MAX(Q290-5,0))</f>
        <v/>
      </c>
      <c r="S290" s="16" t="str">
        <f aca="false">IF(Q290="","",IF(J290="لبعض الوقت","خارج النطاق",IF(J290="عمل مرن",0,R290)))</f>
        <v/>
      </c>
      <c r="T290" s="16" t="str">
        <f aca="false">IF(Q290="","",IF(J290="لبعض الوقت","خارج النطاق",IF(J290="عمل مرن",0,R290*IF(Q290&lt;2,0,IF(Q290&lt;=5,1/3,IF(Q290&lt;10,2/3,1))))))</f>
        <v/>
      </c>
      <c r="U290" s="16" t="str">
        <f aca="false">IF(F290="","",IF(Q290="","",IF(J290="لبعض الوقت","خارج النطاق",IF(J290="عمل مرن",0,R290*IF(AE290="none",0,IF(AE290="resign",IF(Q290&lt;2,0,IF(Q290&lt;=5,1/3,IF(Q290&lt;10,2/3,1))),1))))))</f>
        <v/>
      </c>
      <c r="V290" s="16" t="n">
        <f aca="false">IF(OR(OR(E290="",P290="",N(O290)&lt;=0),N(M290)&lt;=0),0,IF(J290="عمل مرن",0,N(M290)*O290/30))</f>
        <v>0</v>
      </c>
      <c r="W290" s="13" t="str">
        <f aca="false">IF(Q290="","",IF(F290="",N(S290),N(U290))+V290)</f>
        <v/>
      </c>
      <c r="X290" s="0" t="str">
        <f aca="false">IF(OR(E290="",P290="",N(O290)&lt;=0),"",P290+1-N(L290))</f>
        <v/>
      </c>
      <c r="Y290" s="0" t="str">
        <f aca="false">IF(OR(E290="",P290="",N(O290)&lt;=0),"",IFERROR(MATCH(E290,UQ_START,1),""))</f>
        <v/>
      </c>
      <c r="Z290" s="0" t="str">
        <f aca="false">IF(Y290="","",E290-INDEX(UQ_START,Y290)+1)</f>
        <v/>
      </c>
      <c r="AA290" s="0" t="str">
        <f aca="false">IF(AND(X290&lt;&gt;"",X290&gt;E290,OR(CAL="ميلادي",Y290&lt;&gt;"")),INT((X290-E290)/IF(CAL="هجري",355,366)),"")</f>
        <v/>
      </c>
      <c r="AB290" s="0" t="str">
        <f aca="false">IF(AA290="","",IFERROR(AA290+IF(IF(CAL="هجري",(INDEX(UQ_START,Y290+12*(AA290+1))+MIN(Z290,INDEX(UQ_LEN,Y290+12*(AA290+1)))-1),DATE(YEAR(E290)+(AA290+1),MONTH(E290),MIN(DAY(E290),DAY(EOMONTH(DATE(YEAR(E290)+(AA290+1),MONTH(E290),1),0)))))&lt;=X290,1,0),""))</f>
        <v/>
      </c>
      <c r="AC290" s="0" t="str">
        <f aca="false">IF(AB290="","",IFERROR(IF(CAL="هجري",(INDEX(UQ_START,Y290+12*(AB290))+MIN(Z290,INDEX(UQ_LEN,Y290+12*(AB290)))-1),DATE(YEAR(E290)+(AB290),MONTH(E290),MIN(DAY(E290),DAY(EOMONTH(DATE(YEAR(E290)+(AB290),MONTH(E290),1),0))))),""))</f>
        <v/>
      </c>
      <c r="AD290" s="0" t="str">
        <f aca="false">IF(AB290="","",IFERROR(IF(CAL="هجري",(INDEX(UQ_START,Y290+12*(AB290+1))+MIN(Z290,INDEX(UQ_LEN,Y290+12*(AB290+1)))-1),DATE(YEAR(E290)+(AB290+1),MONTH(E290),MIN(DAY(E290),DAY(EOMONTH(DATE(YEAR(E290)+(AB290+1),MONTH(E290),1),0))))),""))</f>
        <v/>
      </c>
      <c r="AE290" s="0" t="str">
        <f aca="false">IF(F290="","full",IFERROR(VLOOKUP(K290,L_ENDTAB,2,0),"full"))</f>
        <v>full</v>
      </c>
    </row>
    <row r="291" customFormat="false" ht="15" hidden="false" customHeight="false" outlineLevel="0" collapsed="false">
      <c r="A291" s="19" t="str">
        <f aca="false">IF(B291="","",ROW()-7)</f>
        <v/>
      </c>
      <c r="B291" s="6"/>
      <c r="C291" s="6"/>
      <c r="D291" s="6"/>
      <c r="E291" s="7"/>
      <c r="F291" s="7"/>
      <c r="G291" s="20"/>
      <c r="H291" s="20"/>
      <c r="I291" s="20"/>
      <c r="J291" s="6"/>
      <c r="K291" s="6"/>
      <c r="L291" s="21"/>
      <c r="M291" s="21"/>
      <c r="N291" s="15" t="str">
        <f aca="false">IF(B291="","",IF(F291="","على رأس العمل","انتهت خدمته"))</f>
        <v/>
      </c>
      <c r="O291" s="26" t="str">
        <f aca="false">IF(B291="","",N(G291)+N(H291)+N(I291))</f>
        <v/>
      </c>
      <c r="P291" s="27" t="str">
        <f aca="false">IF(B291="","",IF(F291="",AS_OF,F291))</f>
        <v/>
      </c>
      <c r="Q291" s="28" t="str">
        <f aca="false">IF(OR(AC291="",AD291=""),"",AB291+(X291-AC291)/(AD291-AC291))</f>
        <v/>
      </c>
      <c r="R291" s="26" t="str">
        <f aca="false">IF(Q291="","",O291/2*MIN(Q291,5)+O291*MAX(Q291-5,0))</f>
        <v/>
      </c>
      <c r="S291" s="26" t="str">
        <f aca="false">IF(Q291="","",IF(J291="لبعض الوقت","خارج النطاق",IF(J291="عمل مرن",0,R291)))</f>
        <v/>
      </c>
      <c r="T291" s="26" t="str">
        <f aca="false">IF(Q291="","",IF(J291="لبعض الوقت","خارج النطاق",IF(J291="عمل مرن",0,R291*IF(Q291&lt;2,0,IF(Q291&lt;=5,1/3,IF(Q291&lt;10,2/3,1))))))</f>
        <v/>
      </c>
      <c r="U291" s="26" t="str">
        <f aca="false">IF(F291="","",IF(Q291="","",IF(J291="لبعض الوقت","خارج النطاق",IF(J291="عمل مرن",0,R291*IF(AE291="none",0,IF(AE291="resign",IF(Q291&lt;2,0,IF(Q291&lt;=5,1/3,IF(Q291&lt;10,2/3,1))),1))))))</f>
        <v/>
      </c>
      <c r="V291" s="26" t="n">
        <f aca="false">IF(OR(OR(E291="",P291="",N(O291)&lt;=0),N(M291)&lt;=0),0,IF(J291="عمل مرن",0,N(M291)*O291/30))</f>
        <v>0</v>
      </c>
      <c r="W291" s="29" t="str">
        <f aca="false">IF(Q291="","",IF(F291="",N(S291),N(U291))+V291)</f>
        <v/>
      </c>
      <c r="X291" s="0" t="str">
        <f aca="false">IF(OR(E291="",P291="",N(O291)&lt;=0),"",P291+1-N(L291))</f>
        <v/>
      </c>
      <c r="Y291" s="0" t="str">
        <f aca="false">IF(OR(E291="",P291="",N(O291)&lt;=0),"",IFERROR(MATCH(E291,UQ_START,1),""))</f>
        <v/>
      </c>
      <c r="Z291" s="0" t="str">
        <f aca="false">IF(Y291="","",E291-INDEX(UQ_START,Y291)+1)</f>
        <v/>
      </c>
      <c r="AA291" s="0" t="str">
        <f aca="false">IF(AND(X291&lt;&gt;"",X291&gt;E291,OR(CAL="ميلادي",Y291&lt;&gt;"")),INT((X291-E291)/IF(CAL="هجري",355,366)),"")</f>
        <v/>
      </c>
      <c r="AB291" s="0" t="str">
        <f aca="false">IF(AA291="","",IFERROR(AA291+IF(IF(CAL="هجري",(INDEX(UQ_START,Y291+12*(AA291+1))+MIN(Z291,INDEX(UQ_LEN,Y291+12*(AA291+1)))-1),DATE(YEAR(E291)+(AA291+1),MONTH(E291),MIN(DAY(E291),DAY(EOMONTH(DATE(YEAR(E291)+(AA291+1),MONTH(E291),1),0)))))&lt;=X291,1,0),""))</f>
        <v/>
      </c>
      <c r="AC291" s="0" t="str">
        <f aca="false">IF(AB291="","",IFERROR(IF(CAL="هجري",(INDEX(UQ_START,Y291+12*(AB291))+MIN(Z291,INDEX(UQ_LEN,Y291+12*(AB291)))-1),DATE(YEAR(E291)+(AB291),MONTH(E291),MIN(DAY(E291),DAY(EOMONTH(DATE(YEAR(E291)+(AB291),MONTH(E291),1),0))))),""))</f>
        <v/>
      </c>
      <c r="AD291" s="0" t="str">
        <f aca="false">IF(AB291="","",IFERROR(IF(CAL="هجري",(INDEX(UQ_START,Y291+12*(AB291+1))+MIN(Z291,INDEX(UQ_LEN,Y291+12*(AB291+1)))-1),DATE(YEAR(E291)+(AB291+1),MONTH(E291),MIN(DAY(E291),DAY(EOMONTH(DATE(YEAR(E291)+(AB291+1),MONTH(E291),1),0))))),""))</f>
        <v/>
      </c>
      <c r="AE291" s="0" t="str">
        <f aca="false">IF(F291="","full",IFERROR(VLOOKUP(K291,L_ENDTAB,2,0),"full"))</f>
        <v>full</v>
      </c>
    </row>
    <row r="292" customFormat="false" ht="15" hidden="false" customHeight="false" outlineLevel="0" collapsed="false">
      <c r="A292" s="19" t="str">
        <f aca="false">IF(B292="","",ROW()-7)</f>
        <v/>
      </c>
      <c r="B292" s="6"/>
      <c r="C292" s="6"/>
      <c r="D292" s="6"/>
      <c r="E292" s="7"/>
      <c r="F292" s="7"/>
      <c r="G292" s="20"/>
      <c r="H292" s="20"/>
      <c r="I292" s="20"/>
      <c r="J292" s="6"/>
      <c r="K292" s="6"/>
      <c r="L292" s="21"/>
      <c r="M292" s="21"/>
      <c r="N292" s="15" t="str">
        <f aca="false">IF(B292="","",IF(F292="","على رأس العمل","انتهت خدمته"))</f>
        <v/>
      </c>
      <c r="O292" s="16" t="str">
        <f aca="false">IF(B292="","",N(G292)+N(H292)+N(I292))</f>
        <v/>
      </c>
      <c r="P292" s="22" t="str">
        <f aca="false">IF(B292="","",IF(F292="",AS_OF,F292))</f>
        <v/>
      </c>
      <c r="Q292" s="23" t="str">
        <f aca="false">IF(OR(AC292="",AD292=""),"",AB292+(X292-AC292)/(AD292-AC292))</f>
        <v/>
      </c>
      <c r="R292" s="16" t="str">
        <f aca="false">IF(Q292="","",O292/2*MIN(Q292,5)+O292*MAX(Q292-5,0))</f>
        <v/>
      </c>
      <c r="S292" s="16" t="str">
        <f aca="false">IF(Q292="","",IF(J292="لبعض الوقت","خارج النطاق",IF(J292="عمل مرن",0,R292)))</f>
        <v/>
      </c>
      <c r="T292" s="16" t="str">
        <f aca="false">IF(Q292="","",IF(J292="لبعض الوقت","خارج النطاق",IF(J292="عمل مرن",0,R292*IF(Q292&lt;2,0,IF(Q292&lt;=5,1/3,IF(Q292&lt;10,2/3,1))))))</f>
        <v/>
      </c>
      <c r="U292" s="16" t="str">
        <f aca="false">IF(F292="","",IF(Q292="","",IF(J292="لبعض الوقت","خارج النطاق",IF(J292="عمل مرن",0,R292*IF(AE292="none",0,IF(AE292="resign",IF(Q292&lt;2,0,IF(Q292&lt;=5,1/3,IF(Q292&lt;10,2/3,1))),1))))))</f>
        <v/>
      </c>
      <c r="V292" s="16" t="n">
        <f aca="false">IF(OR(OR(E292="",P292="",N(O292)&lt;=0),N(M292)&lt;=0),0,IF(J292="عمل مرن",0,N(M292)*O292/30))</f>
        <v>0</v>
      </c>
      <c r="W292" s="13" t="str">
        <f aca="false">IF(Q292="","",IF(F292="",N(S292),N(U292))+V292)</f>
        <v/>
      </c>
      <c r="X292" s="0" t="str">
        <f aca="false">IF(OR(E292="",P292="",N(O292)&lt;=0),"",P292+1-N(L292))</f>
        <v/>
      </c>
      <c r="Y292" s="0" t="str">
        <f aca="false">IF(OR(E292="",P292="",N(O292)&lt;=0),"",IFERROR(MATCH(E292,UQ_START,1),""))</f>
        <v/>
      </c>
      <c r="Z292" s="0" t="str">
        <f aca="false">IF(Y292="","",E292-INDEX(UQ_START,Y292)+1)</f>
        <v/>
      </c>
      <c r="AA292" s="0" t="str">
        <f aca="false">IF(AND(X292&lt;&gt;"",X292&gt;E292,OR(CAL="ميلادي",Y292&lt;&gt;"")),INT((X292-E292)/IF(CAL="هجري",355,366)),"")</f>
        <v/>
      </c>
      <c r="AB292" s="0" t="str">
        <f aca="false">IF(AA292="","",IFERROR(AA292+IF(IF(CAL="هجري",(INDEX(UQ_START,Y292+12*(AA292+1))+MIN(Z292,INDEX(UQ_LEN,Y292+12*(AA292+1)))-1),DATE(YEAR(E292)+(AA292+1),MONTH(E292),MIN(DAY(E292),DAY(EOMONTH(DATE(YEAR(E292)+(AA292+1),MONTH(E292),1),0)))))&lt;=X292,1,0),""))</f>
        <v/>
      </c>
      <c r="AC292" s="0" t="str">
        <f aca="false">IF(AB292="","",IFERROR(IF(CAL="هجري",(INDEX(UQ_START,Y292+12*(AB292))+MIN(Z292,INDEX(UQ_LEN,Y292+12*(AB292)))-1),DATE(YEAR(E292)+(AB292),MONTH(E292),MIN(DAY(E292),DAY(EOMONTH(DATE(YEAR(E292)+(AB292),MONTH(E292),1),0))))),""))</f>
        <v/>
      </c>
      <c r="AD292" s="0" t="str">
        <f aca="false">IF(AB292="","",IFERROR(IF(CAL="هجري",(INDEX(UQ_START,Y292+12*(AB292+1))+MIN(Z292,INDEX(UQ_LEN,Y292+12*(AB292+1)))-1),DATE(YEAR(E292)+(AB292+1),MONTH(E292),MIN(DAY(E292),DAY(EOMONTH(DATE(YEAR(E292)+(AB292+1),MONTH(E292),1),0))))),""))</f>
        <v/>
      </c>
      <c r="AE292" s="0" t="str">
        <f aca="false">IF(F292="","full",IFERROR(VLOOKUP(K292,L_ENDTAB,2,0),"full"))</f>
        <v>full</v>
      </c>
    </row>
    <row r="293" customFormat="false" ht="15" hidden="false" customHeight="false" outlineLevel="0" collapsed="false">
      <c r="A293" s="19" t="str">
        <f aca="false">IF(B293="","",ROW()-7)</f>
        <v/>
      </c>
      <c r="B293" s="6"/>
      <c r="C293" s="6"/>
      <c r="D293" s="6"/>
      <c r="E293" s="7"/>
      <c r="F293" s="7"/>
      <c r="G293" s="20"/>
      <c r="H293" s="20"/>
      <c r="I293" s="20"/>
      <c r="J293" s="6"/>
      <c r="K293" s="6"/>
      <c r="L293" s="21"/>
      <c r="M293" s="21"/>
      <c r="N293" s="15" t="str">
        <f aca="false">IF(B293="","",IF(F293="","على رأس العمل","انتهت خدمته"))</f>
        <v/>
      </c>
      <c r="O293" s="26" t="str">
        <f aca="false">IF(B293="","",N(G293)+N(H293)+N(I293))</f>
        <v/>
      </c>
      <c r="P293" s="27" t="str">
        <f aca="false">IF(B293="","",IF(F293="",AS_OF,F293))</f>
        <v/>
      </c>
      <c r="Q293" s="28" t="str">
        <f aca="false">IF(OR(AC293="",AD293=""),"",AB293+(X293-AC293)/(AD293-AC293))</f>
        <v/>
      </c>
      <c r="R293" s="26" t="str">
        <f aca="false">IF(Q293="","",O293/2*MIN(Q293,5)+O293*MAX(Q293-5,0))</f>
        <v/>
      </c>
      <c r="S293" s="26" t="str">
        <f aca="false">IF(Q293="","",IF(J293="لبعض الوقت","خارج النطاق",IF(J293="عمل مرن",0,R293)))</f>
        <v/>
      </c>
      <c r="T293" s="26" t="str">
        <f aca="false">IF(Q293="","",IF(J293="لبعض الوقت","خارج النطاق",IF(J293="عمل مرن",0,R293*IF(Q293&lt;2,0,IF(Q293&lt;=5,1/3,IF(Q293&lt;10,2/3,1))))))</f>
        <v/>
      </c>
      <c r="U293" s="26" t="str">
        <f aca="false">IF(F293="","",IF(Q293="","",IF(J293="لبعض الوقت","خارج النطاق",IF(J293="عمل مرن",0,R293*IF(AE293="none",0,IF(AE293="resign",IF(Q293&lt;2,0,IF(Q293&lt;=5,1/3,IF(Q293&lt;10,2/3,1))),1))))))</f>
        <v/>
      </c>
      <c r="V293" s="26" t="n">
        <f aca="false">IF(OR(OR(E293="",P293="",N(O293)&lt;=0),N(M293)&lt;=0),0,IF(J293="عمل مرن",0,N(M293)*O293/30))</f>
        <v>0</v>
      </c>
      <c r="W293" s="29" t="str">
        <f aca="false">IF(Q293="","",IF(F293="",N(S293),N(U293))+V293)</f>
        <v/>
      </c>
      <c r="X293" s="0" t="str">
        <f aca="false">IF(OR(E293="",P293="",N(O293)&lt;=0),"",P293+1-N(L293))</f>
        <v/>
      </c>
      <c r="Y293" s="0" t="str">
        <f aca="false">IF(OR(E293="",P293="",N(O293)&lt;=0),"",IFERROR(MATCH(E293,UQ_START,1),""))</f>
        <v/>
      </c>
      <c r="Z293" s="0" t="str">
        <f aca="false">IF(Y293="","",E293-INDEX(UQ_START,Y293)+1)</f>
        <v/>
      </c>
      <c r="AA293" s="0" t="str">
        <f aca="false">IF(AND(X293&lt;&gt;"",X293&gt;E293,OR(CAL="ميلادي",Y293&lt;&gt;"")),INT((X293-E293)/IF(CAL="هجري",355,366)),"")</f>
        <v/>
      </c>
      <c r="AB293" s="0" t="str">
        <f aca="false">IF(AA293="","",IFERROR(AA293+IF(IF(CAL="هجري",(INDEX(UQ_START,Y293+12*(AA293+1))+MIN(Z293,INDEX(UQ_LEN,Y293+12*(AA293+1)))-1),DATE(YEAR(E293)+(AA293+1),MONTH(E293),MIN(DAY(E293),DAY(EOMONTH(DATE(YEAR(E293)+(AA293+1),MONTH(E293),1),0)))))&lt;=X293,1,0),""))</f>
        <v/>
      </c>
      <c r="AC293" s="0" t="str">
        <f aca="false">IF(AB293="","",IFERROR(IF(CAL="هجري",(INDEX(UQ_START,Y293+12*(AB293))+MIN(Z293,INDEX(UQ_LEN,Y293+12*(AB293)))-1),DATE(YEAR(E293)+(AB293),MONTH(E293),MIN(DAY(E293),DAY(EOMONTH(DATE(YEAR(E293)+(AB293),MONTH(E293),1),0))))),""))</f>
        <v/>
      </c>
      <c r="AD293" s="0" t="str">
        <f aca="false">IF(AB293="","",IFERROR(IF(CAL="هجري",(INDEX(UQ_START,Y293+12*(AB293+1))+MIN(Z293,INDEX(UQ_LEN,Y293+12*(AB293+1)))-1),DATE(YEAR(E293)+(AB293+1),MONTH(E293),MIN(DAY(E293),DAY(EOMONTH(DATE(YEAR(E293)+(AB293+1),MONTH(E293),1),0))))),""))</f>
        <v/>
      </c>
      <c r="AE293" s="0" t="str">
        <f aca="false">IF(F293="","full",IFERROR(VLOOKUP(K293,L_ENDTAB,2,0),"full"))</f>
        <v>full</v>
      </c>
    </row>
    <row r="294" customFormat="false" ht="15" hidden="false" customHeight="false" outlineLevel="0" collapsed="false">
      <c r="A294" s="19" t="str">
        <f aca="false">IF(B294="","",ROW()-7)</f>
        <v/>
      </c>
      <c r="B294" s="6"/>
      <c r="C294" s="6"/>
      <c r="D294" s="6"/>
      <c r="E294" s="7"/>
      <c r="F294" s="7"/>
      <c r="G294" s="20"/>
      <c r="H294" s="20"/>
      <c r="I294" s="20"/>
      <c r="J294" s="6"/>
      <c r="K294" s="6"/>
      <c r="L294" s="21"/>
      <c r="M294" s="21"/>
      <c r="N294" s="15" t="str">
        <f aca="false">IF(B294="","",IF(F294="","على رأس العمل","انتهت خدمته"))</f>
        <v/>
      </c>
      <c r="O294" s="16" t="str">
        <f aca="false">IF(B294="","",N(G294)+N(H294)+N(I294))</f>
        <v/>
      </c>
      <c r="P294" s="22" t="str">
        <f aca="false">IF(B294="","",IF(F294="",AS_OF,F294))</f>
        <v/>
      </c>
      <c r="Q294" s="23" t="str">
        <f aca="false">IF(OR(AC294="",AD294=""),"",AB294+(X294-AC294)/(AD294-AC294))</f>
        <v/>
      </c>
      <c r="R294" s="16" t="str">
        <f aca="false">IF(Q294="","",O294/2*MIN(Q294,5)+O294*MAX(Q294-5,0))</f>
        <v/>
      </c>
      <c r="S294" s="16" t="str">
        <f aca="false">IF(Q294="","",IF(J294="لبعض الوقت","خارج النطاق",IF(J294="عمل مرن",0,R294)))</f>
        <v/>
      </c>
      <c r="T294" s="16" t="str">
        <f aca="false">IF(Q294="","",IF(J294="لبعض الوقت","خارج النطاق",IF(J294="عمل مرن",0,R294*IF(Q294&lt;2,0,IF(Q294&lt;=5,1/3,IF(Q294&lt;10,2/3,1))))))</f>
        <v/>
      </c>
      <c r="U294" s="16" t="str">
        <f aca="false">IF(F294="","",IF(Q294="","",IF(J294="لبعض الوقت","خارج النطاق",IF(J294="عمل مرن",0,R294*IF(AE294="none",0,IF(AE294="resign",IF(Q294&lt;2,0,IF(Q294&lt;=5,1/3,IF(Q294&lt;10,2/3,1))),1))))))</f>
        <v/>
      </c>
      <c r="V294" s="16" t="n">
        <f aca="false">IF(OR(OR(E294="",P294="",N(O294)&lt;=0),N(M294)&lt;=0),0,IF(J294="عمل مرن",0,N(M294)*O294/30))</f>
        <v>0</v>
      </c>
      <c r="W294" s="13" t="str">
        <f aca="false">IF(Q294="","",IF(F294="",N(S294),N(U294))+V294)</f>
        <v/>
      </c>
      <c r="X294" s="0" t="str">
        <f aca="false">IF(OR(E294="",P294="",N(O294)&lt;=0),"",P294+1-N(L294))</f>
        <v/>
      </c>
      <c r="Y294" s="0" t="str">
        <f aca="false">IF(OR(E294="",P294="",N(O294)&lt;=0),"",IFERROR(MATCH(E294,UQ_START,1),""))</f>
        <v/>
      </c>
      <c r="Z294" s="0" t="str">
        <f aca="false">IF(Y294="","",E294-INDEX(UQ_START,Y294)+1)</f>
        <v/>
      </c>
      <c r="AA294" s="0" t="str">
        <f aca="false">IF(AND(X294&lt;&gt;"",X294&gt;E294,OR(CAL="ميلادي",Y294&lt;&gt;"")),INT((X294-E294)/IF(CAL="هجري",355,366)),"")</f>
        <v/>
      </c>
      <c r="AB294" s="0" t="str">
        <f aca="false">IF(AA294="","",IFERROR(AA294+IF(IF(CAL="هجري",(INDEX(UQ_START,Y294+12*(AA294+1))+MIN(Z294,INDEX(UQ_LEN,Y294+12*(AA294+1)))-1),DATE(YEAR(E294)+(AA294+1),MONTH(E294),MIN(DAY(E294),DAY(EOMONTH(DATE(YEAR(E294)+(AA294+1),MONTH(E294),1),0)))))&lt;=X294,1,0),""))</f>
        <v/>
      </c>
      <c r="AC294" s="0" t="str">
        <f aca="false">IF(AB294="","",IFERROR(IF(CAL="هجري",(INDEX(UQ_START,Y294+12*(AB294))+MIN(Z294,INDEX(UQ_LEN,Y294+12*(AB294)))-1),DATE(YEAR(E294)+(AB294),MONTH(E294),MIN(DAY(E294),DAY(EOMONTH(DATE(YEAR(E294)+(AB294),MONTH(E294),1),0))))),""))</f>
        <v/>
      </c>
      <c r="AD294" s="0" t="str">
        <f aca="false">IF(AB294="","",IFERROR(IF(CAL="هجري",(INDEX(UQ_START,Y294+12*(AB294+1))+MIN(Z294,INDEX(UQ_LEN,Y294+12*(AB294+1)))-1),DATE(YEAR(E294)+(AB294+1),MONTH(E294),MIN(DAY(E294),DAY(EOMONTH(DATE(YEAR(E294)+(AB294+1),MONTH(E294),1),0))))),""))</f>
        <v/>
      </c>
      <c r="AE294" s="0" t="str">
        <f aca="false">IF(F294="","full",IFERROR(VLOOKUP(K294,L_ENDTAB,2,0),"full"))</f>
        <v>full</v>
      </c>
    </row>
    <row r="295" customFormat="false" ht="15" hidden="false" customHeight="false" outlineLevel="0" collapsed="false">
      <c r="A295" s="19" t="str">
        <f aca="false">IF(B295="","",ROW()-7)</f>
        <v/>
      </c>
      <c r="B295" s="6"/>
      <c r="C295" s="6"/>
      <c r="D295" s="6"/>
      <c r="E295" s="7"/>
      <c r="F295" s="7"/>
      <c r="G295" s="20"/>
      <c r="H295" s="20"/>
      <c r="I295" s="20"/>
      <c r="J295" s="6"/>
      <c r="K295" s="6"/>
      <c r="L295" s="21"/>
      <c r="M295" s="21"/>
      <c r="N295" s="15" t="str">
        <f aca="false">IF(B295="","",IF(F295="","على رأس العمل","انتهت خدمته"))</f>
        <v/>
      </c>
      <c r="O295" s="26" t="str">
        <f aca="false">IF(B295="","",N(G295)+N(H295)+N(I295))</f>
        <v/>
      </c>
      <c r="P295" s="27" t="str">
        <f aca="false">IF(B295="","",IF(F295="",AS_OF,F295))</f>
        <v/>
      </c>
      <c r="Q295" s="28" t="str">
        <f aca="false">IF(OR(AC295="",AD295=""),"",AB295+(X295-AC295)/(AD295-AC295))</f>
        <v/>
      </c>
      <c r="R295" s="26" t="str">
        <f aca="false">IF(Q295="","",O295/2*MIN(Q295,5)+O295*MAX(Q295-5,0))</f>
        <v/>
      </c>
      <c r="S295" s="26" t="str">
        <f aca="false">IF(Q295="","",IF(J295="لبعض الوقت","خارج النطاق",IF(J295="عمل مرن",0,R295)))</f>
        <v/>
      </c>
      <c r="T295" s="26" t="str">
        <f aca="false">IF(Q295="","",IF(J295="لبعض الوقت","خارج النطاق",IF(J295="عمل مرن",0,R295*IF(Q295&lt;2,0,IF(Q295&lt;=5,1/3,IF(Q295&lt;10,2/3,1))))))</f>
        <v/>
      </c>
      <c r="U295" s="26" t="str">
        <f aca="false">IF(F295="","",IF(Q295="","",IF(J295="لبعض الوقت","خارج النطاق",IF(J295="عمل مرن",0,R295*IF(AE295="none",0,IF(AE295="resign",IF(Q295&lt;2,0,IF(Q295&lt;=5,1/3,IF(Q295&lt;10,2/3,1))),1))))))</f>
        <v/>
      </c>
      <c r="V295" s="26" t="n">
        <f aca="false">IF(OR(OR(E295="",P295="",N(O295)&lt;=0),N(M295)&lt;=0),0,IF(J295="عمل مرن",0,N(M295)*O295/30))</f>
        <v>0</v>
      </c>
      <c r="W295" s="29" t="str">
        <f aca="false">IF(Q295="","",IF(F295="",N(S295),N(U295))+V295)</f>
        <v/>
      </c>
      <c r="X295" s="0" t="str">
        <f aca="false">IF(OR(E295="",P295="",N(O295)&lt;=0),"",P295+1-N(L295))</f>
        <v/>
      </c>
      <c r="Y295" s="0" t="str">
        <f aca="false">IF(OR(E295="",P295="",N(O295)&lt;=0),"",IFERROR(MATCH(E295,UQ_START,1),""))</f>
        <v/>
      </c>
      <c r="Z295" s="0" t="str">
        <f aca="false">IF(Y295="","",E295-INDEX(UQ_START,Y295)+1)</f>
        <v/>
      </c>
      <c r="AA295" s="0" t="str">
        <f aca="false">IF(AND(X295&lt;&gt;"",X295&gt;E295,OR(CAL="ميلادي",Y295&lt;&gt;"")),INT((X295-E295)/IF(CAL="هجري",355,366)),"")</f>
        <v/>
      </c>
      <c r="AB295" s="0" t="str">
        <f aca="false">IF(AA295="","",IFERROR(AA295+IF(IF(CAL="هجري",(INDEX(UQ_START,Y295+12*(AA295+1))+MIN(Z295,INDEX(UQ_LEN,Y295+12*(AA295+1)))-1),DATE(YEAR(E295)+(AA295+1),MONTH(E295),MIN(DAY(E295),DAY(EOMONTH(DATE(YEAR(E295)+(AA295+1),MONTH(E295),1),0)))))&lt;=X295,1,0),""))</f>
        <v/>
      </c>
      <c r="AC295" s="0" t="str">
        <f aca="false">IF(AB295="","",IFERROR(IF(CAL="هجري",(INDEX(UQ_START,Y295+12*(AB295))+MIN(Z295,INDEX(UQ_LEN,Y295+12*(AB295)))-1),DATE(YEAR(E295)+(AB295),MONTH(E295),MIN(DAY(E295),DAY(EOMONTH(DATE(YEAR(E295)+(AB295),MONTH(E295),1),0))))),""))</f>
        <v/>
      </c>
      <c r="AD295" s="0" t="str">
        <f aca="false">IF(AB295="","",IFERROR(IF(CAL="هجري",(INDEX(UQ_START,Y295+12*(AB295+1))+MIN(Z295,INDEX(UQ_LEN,Y295+12*(AB295+1)))-1),DATE(YEAR(E295)+(AB295+1),MONTH(E295),MIN(DAY(E295),DAY(EOMONTH(DATE(YEAR(E295)+(AB295+1),MONTH(E295),1),0))))),""))</f>
        <v/>
      </c>
      <c r="AE295" s="0" t="str">
        <f aca="false">IF(F295="","full",IFERROR(VLOOKUP(K295,L_ENDTAB,2,0),"full"))</f>
        <v>full</v>
      </c>
    </row>
    <row r="296" customFormat="false" ht="15" hidden="false" customHeight="false" outlineLevel="0" collapsed="false">
      <c r="A296" s="19" t="str">
        <f aca="false">IF(B296="","",ROW()-7)</f>
        <v/>
      </c>
      <c r="B296" s="6"/>
      <c r="C296" s="6"/>
      <c r="D296" s="6"/>
      <c r="E296" s="7"/>
      <c r="F296" s="7"/>
      <c r="G296" s="20"/>
      <c r="H296" s="20"/>
      <c r="I296" s="20"/>
      <c r="J296" s="6"/>
      <c r="K296" s="6"/>
      <c r="L296" s="21"/>
      <c r="M296" s="21"/>
      <c r="N296" s="15" t="str">
        <f aca="false">IF(B296="","",IF(F296="","على رأس العمل","انتهت خدمته"))</f>
        <v/>
      </c>
      <c r="O296" s="16" t="str">
        <f aca="false">IF(B296="","",N(G296)+N(H296)+N(I296))</f>
        <v/>
      </c>
      <c r="P296" s="22" t="str">
        <f aca="false">IF(B296="","",IF(F296="",AS_OF,F296))</f>
        <v/>
      </c>
      <c r="Q296" s="23" t="str">
        <f aca="false">IF(OR(AC296="",AD296=""),"",AB296+(X296-AC296)/(AD296-AC296))</f>
        <v/>
      </c>
      <c r="R296" s="16" t="str">
        <f aca="false">IF(Q296="","",O296/2*MIN(Q296,5)+O296*MAX(Q296-5,0))</f>
        <v/>
      </c>
      <c r="S296" s="16" t="str">
        <f aca="false">IF(Q296="","",IF(J296="لبعض الوقت","خارج النطاق",IF(J296="عمل مرن",0,R296)))</f>
        <v/>
      </c>
      <c r="T296" s="16" t="str">
        <f aca="false">IF(Q296="","",IF(J296="لبعض الوقت","خارج النطاق",IF(J296="عمل مرن",0,R296*IF(Q296&lt;2,0,IF(Q296&lt;=5,1/3,IF(Q296&lt;10,2/3,1))))))</f>
        <v/>
      </c>
      <c r="U296" s="16" t="str">
        <f aca="false">IF(F296="","",IF(Q296="","",IF(J296="لبعض الوقت","خارج النطاق",IF(J296="عمل مرن",0,R296*IF(AE296="none",0,IF(AE296="resign",IF(Q296&lt;2,0,IF(Q296&lt;=5,1/3,IF(Q296&lt;10,2/3,1))),1))))))</f>
        <v/>
      </c>
      <c r="V296" s="16" t="n">
        <f aca="false">IF(OR(OR(E296="",P296="",N(O296)&lt;=0),N(M296)&lt;=0),0,IF(J296="عمل مرن",0,N(M296)*O296/30))</f>
        <v>0</v>
      </c>
      <c r="W296" s="13" t="str">
        <f aca="false">IF(Q296="","",IF(F296="",N(S296),N(U296))+V296)</f>
        <v/>
      </c>
      <c r="X296" s="0" t="str">
        <f aca="false">IF(OR(E296="",P296="",N(O296)&lt;=0),"",P296+1-N(L296))</f>
        <v/>
      </c>
      <c r="Y296" s="0" t="str">
        <f aca="false">IF(OR(E296="",P296="",N(O296)&lt;=0),"",IFERROR(MATCH(E296,UQ_START,1),""))</f>
        <v/>
      </c>
      <c r="Z296" s="0" t="str">
        <f aca="false">IF(Y296="","",E296-INDEX(UQ_START,Y296)+1)</f>
        <v/>
      </c>
      <c r="AA296" s="0" t="str">
        <f aca="false">IF(AND(X296&lt;&gt;"",X296&gt;E296,OR(CAL="ميلادي",Y296&lt;&gt;"")),INT((X296-E296)/IF(CAL="هجري",355,366)),"")</f>
        <v/>
      </c>
      <c r="AB296" s="0" t="str">
        <f aca="false">IF(AA296="","",IFERROR(AA296+IF(IF(CAL="هجري",(INDEX(UQ_START,Y296+12*(AA296+1))+MIN(Z296,INDEX(UQ_LEN,Y296+12*(AA296+1)))-1),DATE(YEAR(E296)+(AA296+1),MONTH(E296),MIN(DAY(E296),DAY(EOMONTH(DATE(YEAR(E296)+(AA296+1),MONTH(E296),1),0)))))&lt;=X296,1,0),""))</f>
        <v/>
      </c>
      <c r="AC296" s="0" t="str">
        <f aca="false">IF(AB296="","",IFERROR(IF(CAL="هجري",(INDEX(UQ_START,Y296+12*(AB296))+MIN(Z296,INDEX(UQ_LEN,Y296+12*(AB296)))-1),DATE(YEAR(E296)+(AB296),MONTH(E296),MIN(DAY(E296),DAY(EOMONTH(DATE(YEAR(E296)+(AB296),MONTH(E296),1),0))))),""))</f>
        <v/>
      </c>
      <c r="AD296" s="0" t="str">
        <f aca="false">IF(AB296="","",IFERROR(IF(CAL="هجري",(INDEX(UQ_START,Y296+12*(AB296+1))+MIN(Z296,INDEX(UQ_LEN,Y296+12*(AB296+1)))-1),DATE(YEAR(E296)+(AB296+1),MONTH(E296),MIN(DAY(E296),DAY(EOMONTH(DATE(YEAR(E296)+(AB296+1),MONTH(E296),1),0))))),""))</f>
        <v/>
      </c>
      <c r="AE296" s="0" t="str">
        <f aca="false">IF(F296="","full",IFERROR(VLOOKUP(K296,L_ENDTAB,2,0),"full"))</f>
        <v>full</v>
      </c>
    </row>
    <row r="297" customFormat="false" ht="15" hidden="false" customHeight="false" outlineLevel="0" collapsed="false">
      <c r="A297" s="19" t="str">
        <f aca="false">IF(B297="","",ROW()-7)</f>
        <v/>
      </c>
      <c r="B297" s="6"/>
      <c r="C297" s="6"/>
      <c r="D297" s="6"/>
      <c r="E297" s="7"/>
      <c r="F297" s="7"/>
      <c r="G297" s="20"/>
      <c r="H297" s="20"/>
      <c r="I297" s="20"/>
      <c r="J297" s="6"/>
      <c r="K297" s="6"/>
      <c r="L297" s="21"/>
      <c r="M297" s="21"/>
      <c r="N297" s="15" t="str">
        <f aca="false">IF(B297="","",IF(F297="","على رأس العمل","انتهت خدمته"))</f>
        <v/>
      </c>
      <c r="O297" s="26" t="str">
        <f aca="false">IF(B297="","",N(G297)+N(H297)+N(I297))</f>
        <v/>
      </c>
      <c r="P297" s="27" t="str">
        <f aca="false">IF(B297="","",IF(F297="",AS_OF,F297))</f>
        <v/>
      </c>
      <c r="Q297" s="28" t="str">
        <f aca="false">IF(OR(AC297="",AD297=""),"",AB297+(X297-AC297)/(AD297-AC297))</f>
        <v/>
      </c>
      <c r="R297" s="26" t="str">
        <f aca="false">IF(Q297="","",O297/2*MIN(Q297,5)+O297*MAX(Q297-5,0))</f>
        <v/>
      </c>
      <c r="S297" s="26" t="str">
        <f aca="false">IF(Q297="","",IF(J297="لبعض الوقت","خارج النطاق",IF(J297="عمل مرن",0,R297)))</f>
        <v/>
      </c>
      <c r="T297" s="26" t="str">
        <f aca="false">IF(Q297="","",IF(J297="لبعض الوقت","خارج النطاق",IF(J297="عمل مرن",0,R297*IF(Q297&lt;2,0,IF(Q297&lt;=5,1/3,IF(Q297&lt;10,2/3,1))))))</f>
        <v/>
      </c>
      <c r="U297" s="26" t="str">
        <f aca="false">IF(F297="","",IF(Q297="","",IF(J297="لبعض الوقت","خارج النطاق",IF(J297="عمل مرن",0,R297*IF(AE297="none",0,IF(AE297="resign",IF(Q297&lt;2,0,IF(Q297&lt;=5,1/3,IF(Q297&lt;10,2/3,1))),1))))))</f>
        <v/>
      </c>
      <c r="V297" s="26" t="n">
        <f aca="false">IF(OR(OR(E297="",P297="",N(O297)&lt;=0),N(M297)&lt;=0),0,IF(J297="عمل مرن",0,N(M297)*O297/30))</f>
        <v>0</v>
      </c>
      <c r="W297" s="29" t="str">
        <f aca="false">IF(Q297="","",IF(F297="",N(S297),N(U297))+V297)</f>
        <v/>
      </c>
      <c r="X297" s="0" t="str">
        <f aca="false">IF(OR(E297="",P297="",N(O297)&lt;=0),"",P297+1-N(L297))</f>
        <v/>
      </c>
      <c r="Y297" s="0" t="str">
        <f aca="false">IF(OR(E297="",P297="",N(O297)&lt;=0),"",IFERROR(MATCH(E297,UQ_START,1),""))</f>
        <v/>
      </c>
      <c r="Z297" s="0" t="str">
        <f aca="false">IF(Y297="","",E297-INDEX(UQ_START,Y297)+1)</f>
        <v/>
      </c>
      <c r="AA297" s="0" t="str">
        <f aca="false">IF(AND(X297&lt;&gt;"",X297&gt;E297,OR(CAL="ميلادي",Y297&lt;&gt;"")),INT((X297-E297)/IF(CAL="هجري",355,366)),"")</f>
        <v/>
      </c>
      <c r="AB297" s="0" t="str">
        <f aca="false">IF(AA297="","",IFERROR(AA297+IF(IF(CAL="هجري",(INDEX(UQ_START,Y297+12*(AA297+1))+MIN(Z297,INDEX(UQ_LEN,Y297+12*(AA297+1)))-1),DATE(YEAR(E297)+(AA297+1),MONTH(E297),MIN(DAY(E297),DAY(EOMONTH(DATE(YEAR(E297)+(AA297+1),MONTH(E297),1),0)))))&lt;=X297,1,0),""))</f>
        <v/>
      </c>
      <c r="AC297" s="0" t="str">
        <f aca="false">IF(AB297="","",IFERROR(IF(CAL="هجري",(INDEX(UQ_START,Y297+12*(AB297))+MIN(Z297,INDEX(UQ_LEN,Y297+12*(AB297)))-1),DATE(YEAR(E297)+(AB297),MONTH(E297),MIN(DAY(E297),DAY(EOMONTH(DATE(YEAR(E297)+(AB297),MONTH(E297),1),0))))),""))</f>
        <v/>
      </c>
      <c r="AD297" s="0" t="str">
        <f aca="false">IF(AB297="","",IFERROR(IF(CAL="هجري",(INDEX(UQ_START,Y297+12*(AB297+1))+MIN(Z297,INDEX(UQ_LEN,Y297+12*(AB297+1)))-1),DATE(YEAR(E297)+(AB297+1),MONTH(E297),MIN(DAY(E297),DAY(EOMONTH(DATE(YEAR(E297)+(AB297+1),MONTH(E297),1),0))))),""))</f>
        <v/>
      </c>
      <c r="AE297" s="0" t="str">
        <f aca="false">IF(F297="","full",IFERROR(VLOOKUP(K297,L_ENDTAB,2,0),"full"))</f>
        <v>full</v>
      </c>
    </row>
    <row r="298" customFormat="false" ht="15" hidden="false" customHeight="false" outlineLevel="0" collapsed="false">
      <c r="A298" s="19" t="str">
        <f aca="false">IF(B298="","",ROW()-7)</f>
        <v/>
      </c>
      <c r="B298" s="6"/>
      <c r="C298" s="6"/>
      <c r="D298" s="6"/>
      <c r="E298" s="7"/>
      <c r="F298" s="7"/>
      <c r="G298" s="20"/>
      <c r="H298" s="20"/>
      <c r="I298" s="20"/>
      <c r="J298" s="6"/>
      <c r="K298" s="6"/>
      <c r="L298" s="21"/>
      <c r="M298" s="21"/>
      <c r="N298" s="15" t="str">
        <f aca="false">IF(B298="","",IF(F298="","على رأس العمل","انتهت خدمته"))</f>
        <v/>
      </c>
      <c r="O298" s="16" t="str">
        <f aca="false">IF(B298="","",N(G298)+N(H298)+N(I298))</f>
        <v/>
      </c>
      <c r="P298" s="22" t="str">
        <f aca="false">IF(B298="","",IF(F298="",AS_OF,F298))</f>
        <v/>
      </c>
      <c r="Q298" s="23" t="str">
        <f aca="false">IF(OR(AC298="",AD298=""),"",AB298+(X298-AC298)/(AD298-AC298))</f>
        <v/>
      </c>
      <c r="R298" s="16" t="str">
        <f aca="false">IF(Q298="","",O298/2*MIN(Q298,5)+O298*MAX(Q298-5,0))</f>
        <v/>
      </c>
      <c r="S298" s="16" t="str">
        <f aca="false">IF(Q298="","",IF(J298="لبعض الوقت","خارج النطاق",IF(J298="عمل مرن",0,R298)))</f>
        <v/>
      </c>
      <c r="T298" s="16" t="str">
        <f aca="false">IF(Q298="","",IF(J298="لبعض الوقت","خارج النطاق",IF(J298="عمل مرن",0,R298*IF(Q298&lt;2,0,IF(Q298&lt;=5,1/3,IF(Q298&lt;10,2/3,1))))))</f>
        <v/>
      </c>
      <c r="U298" s="16" t="str">
        <f aca="false">IF(F298="","",IF(Q298="","",IF(J298="لبعض الوقت","خارج النطاق",IF(J298="عمل مرن",0,R298*IF(AE298="none",0,IF(AE298="resign",IF(Q298&lt;2,0,IF(Q298&lt;=5,1/3,IF(Q298&lt;10,2/3,1))),1))))))</f>
        <v/>
      </c>
      <c r="V298" s="16" t="n">
        <f aca="false">IF(OR(OR(E298="",P298="",N(O298)&lt;=0),N(M298)&lt;=0),0,IF(J298="عمل مرن",0,N(M298)*O298/30))</f>
        <v>0</v>
      </c>
      <c r="W298" s="13" t="str">
        <f aca="false">IF(Q298="","",IF(F298="",N(S298),N(U298))+V298)</f>
        <v/>
      </c>
      <c r="X298" s="0" t="str">
        <f aca="false">IF(OR(E298="",P298="",N(O298)&lt;=0),"",P298+1-N(L298))</f>
        <v/>
      </c>
      <c r="Y298" s="0" t="str">
        <f aca="false">IF(OR(E298="",P298="",N(O298)&lt;=0),"",IFERROR(MATCH(E298,UQ_START,1),""))</f>
        <v/>
      </c>
      <c r="Z298" s="0" t="str">
        <f aca="false">IF(Y298="","",E298-INDEX(UQ_START,Y298)+1)</f>
        <v/>
      </c>
      <c r="AA298" s="0" t="str">
        <f aca="false">IF(AND(X298&lt;&gt;"",X298&gt;E298,OR(CAL="ميلادي",Y298&lt;&gt;"")),INT((X298-E298)/IF(CAL="هجري",355,366)),"")</f>
        <v/>
      </c>
      <c r="AB298" s="0" t="str">
        <f aca="false">IF(AA298="","",IFERROR(AA298+IF(IF(CAL="هجري",(INDEX(UQ_START,Y298+12*(AA298+1))+MIN(Z298,INDEX(UQ_LEN,Y298+12*(AA298+1)))-1),DATE(YEAR(E298)+(AA298+1),MONTH(E298),MIN(DAY(E298),DAY(EOMONTH(DATE(YEAR(E298)+(AA298+1),MONTH(E298),1),0)))))&lt;=X298,1,0),""))</f>
        <v/>
      </c>
      <c r="AC298" s="0" t="str">
        <f aca="false">IF(AB298="","",IFERROR(IF(CAL="هجري",(INDEX(UQ_START,Y298+12*(AB298))+MIN(Z298,INDEX(UQ_LEN,Y298+12*(AB298)))-1),DATE(YEAR(E298)+(AB298),MONTH(E298),MIN(DAY(E298),DAY(EOMONTH(DATE(YEAR(E298)+(AB298),MONTH(E298),1),0))))),""))</f>
        <v/>
      </c>
      <c r="AD298" s="0" t="str">
        <f aca="false">IF(AB298="","",IFERROR(IF(CAL="هجري",(INDEX(UQ_START,Y298+12*(AB298+1))+MIN(Z298,INDEX(UQ_LEN,Y298+12*(AB298+1)))-1),DATE(YEAR(E298)+(AB298+1),MONTH(E298),MIN(DAY(E298),DAY(EOMONTH(DATE(YEAR(E298)+(AB298+1),MONTH(E298),1),0))))),""))</f>
        <v/>
      </c>
      <c r="AE298" s="0" t="str">
        <f aca="false">IF(F298="","full",IFERROR(VLOOKUP(K298,L_ENDTAB,2,0),"full"))</f>
        <v>full</v>
      </c>
    </row>
    <row r="299" customFormat="false" ht="15" hidden="false" customHeight="false" outlineLevel="0" collapsed="false">
      <c r="A299" s="19" t="str">
        <f aca="false">IF(B299="","",ROW()-7)</f>
        <v/>
      </c>
      <c r="B299" s="6"/>
      <c r="C299" s="6"/>
      <c r="D299" s="6"/>
      <c r="E299" s="7"/>
      <c r="F299" s="7"/>
      <c r="G299" s="20"/>
      <c r="H299" s="20"/>
      <c r="I299" s="20"/>
      <c r="J299" s="6"/>
      <c r="K299" s="6"/>
      <c r="L299" s="21"/>
      <c r="M299" s="21"/>
      <c r="N299" s="15" t="str">
        <f aca="false">IF(B299="","",IF(F299="","على رأس العمل","انتهت خدمته"))</f>
        <v/>
      </c>
      <c r="O299" s="26" t="str">
        <f aca="false">IF(B299="","",N(G299)+N(H299)+N(I299))</f>
        <v/>
      </c>
      <c r="P299" s="27" t="str">
        <f aca="false">IF(B299="","",IF(F299="",AS_OF,F299))</f>
        <v/>
      </c>
      <c r="Q299" s="28" t="str">
        <f aca="false">IF(OR(AC299="",AD299=""),"",AB299+(X299-AC299)/(AD299-AC299))</f>
        <v/>
      </c>
      <c r="R299" s="26" t="str">
        <f aca="false">IF(Q299="","",O299/2*MIN(Q299,5)+O299*MAX(Q299-5,0))</f>
        <v/>
      </c>
      <c r="S299" s="26" t="str">
        <f aca="false">IF(Q299="","",IF(J299="لبعض الوقت","خارج النطاق",IF(J299="عمل مرن",0,R299)))</f>
        <v/>
      </c>
      <c r="T299" s="26" t="str">
        <f aca="false">IF(Q299="","",IF(J299="لبعض الوقت","خارج النطاق",IF(J299="عمل مرن",0,R299*IF(Q299&lt;2,0,IF(Q299&lt;=5,1/3,IF(Q299&lt;10,2/3,1))))))</f>
        <v/>
      </c>
      <c r="U299" s="26" t="str">
        <f aca="false">IF(F299="","",IF(Q299="","",IF(J299="لبعض الوقت","خارج النطاق",IF(J299="عمل مرن",0,R299*IF(AE299="none",0,IF(AE299="resign",IF(Q299&lt;2,0,IF(Q299&lt;=5,1/3,IF(Q299&lt;10,2/3,1))),1))))))</f>
        <v/>
      </c>
      <c r="V299" s="26" t="n">
        <f aca="false">IF(OR(OR(E299="",P299="",N(O299)&lt;=0),N(M299)&lt;=0),0,IF(J299="عمل مرن",0,N(M299)*O299/30))</f>
        <v>0</v>
      </c>
      <c r="W299" s="29" t="str">
        <f aca="false">IF(Q299="","",IF(F299="",N(S299),N(U299))+V299)</f>
        <v/>
      </c>
      <c r="X299" s="0" t="str">
        <f aca="false">IF(OR(E299="",P299="",N(O299)&lt;=0),"",P299+1-N(L299))</f>
        <v/>
      </c>
      <c r="Y299" s="0" t="str">
        <f aca="false">IF(OR(E299="",P299="",N(O299)&lt;=0),"",IFERROR(MATCH(E299,UQ_START,1),""))</f>
        <v/>
      </c>
      <c r="Z299" s="0" t="str">
        <f aca="false">IF(Y299="","",E299-INDEX(UQ_START,Y299)+1)</f>
        <v/>
      </c>
      <c r="AA299" s="0" t="str">
        <f aca="false">IF(AND(X299&lt;&gt;"",X299&gt;E299,OR(CAL="ميلادي",Y299&lt;&gt;"")),INT((X299-E299)/IF(CAL="هجري",355,366)),"")</f>
        <v/>
      </c>
      <c r="AB299" s="0" t="str">
        <f aca="false">IF(AA299="","",IFERROR(AA299+IF(IF(CAL="هجري",(INDEX(UQ_START,Y299+12*(AA299+1))+MIN(Z299,INDEX(UQ_LEN,Y299+12*(AA299+1)))-1),DATE(YEAR(E299)+(AA299+1),MONTH(E299),MIN(DAY(E299),DAY(EOMONTH(DATE(YEAR(E299)+(AA299+1),MONTH(E299),1),0)))))&lt;=X299,1,0),""))</f>
        <v/>
      </c>
      <c r="AC299" s="0" t="str">
        <f aca="false">IF(AB299="","",IFERROR(IF(CAL="هجري",(INDEX(UQ_START,Y299+12*(AB299))+MIN(Z299,INDEX(UQ_LEN,Y299+12*(AB299)))-1),DATE(YEAR(E299)+(AB299),MONTH(E299),MIN(DAY(E299),DAY(EOMONTH(DATE(YEAR(E299)+(AB299),MONTH(E299),1),0))))),""))</f>
        <v/>
      </c>
      <c r="AD299" s="0" t="str">
        <f aca="false">IF(AB299="","",IFERROR(IF(CAL="هجري",(INDEX(UQ_START,Y299+12*(AB299+1))+MIN(Z299,INDEX(UQ_LEN,Y299+12*(AB299+1)))-1),DATE(YEAR(E299)+(AB299+1),MONTH(E299),MIN(DAY(E299),DAY(EOMONTH(DATE(YEAR(E299)+(AB299+1),MONTH(E299),1),0))))),""))</f>
        <v/>
      </c>
      <c r="AE299" s="0" t="str">
        <f aca="false">IF(F299="","full",IFERROR(VLOOKUP(K299,L_ENDTAB,2,0),"full"))</f>
        <v>full</v>
      </c>
    </row>
    <row r="300" customFormat="false" ht="15" hidden="false" customHeight="false" outlineLevel="0" collapsed="false">
      <c r="A300" s="19" t="str">
        <f aca="false">IF(B300="","",ROW()-7)</f>
        <v/>
      </c>
      <c r="B300" s="6"/>
      <c r="C300" s="6"/>
      <c r="D300" s="6"/>
      <c r="E300" s="7"/>
      <c r="F300" s="7"/>
      <c r="G300" s="20"/>
      <c r="H300" s="20"/>
      <c r="I300" s="20"/>
      <c r="J300" s="6"/>
      <c r="K300" s="6"/>
      <c r="L300" s="21"/>
      <c r="M300" s="21"/>
      <c r="N300" s="15" t="str">
        <f aca="false">IF(B300="","",IF(F300="","على رأس العمل","انتهت خدمته"))</f>
        <v/>
      </c>
      <c r="O300" s="16" t="str">
        <f aca="false">IF(B300="","",N(G300)+N(H300)+N(I300))</f>
        <v/>
      </c>
      <c r="P300" s="22" t="str">
        <f aca="false">IF(B300="","",IF(F300="",AS_OF,F300))</f>
        <v/>
      </c>
      <c r="Q300" s="23" t="str">
        <f aca="false">IF(OR(AC300="",AD300=""),"",AB300+(X300-AC300)/(AD300-AC300))</f>
        <v/>
      </c>
      <c r="R300" s="16" t="str">
        <f aca="false">IF(Q300="","",O300/2*MIN(Q300,5)+O300*MAX(Q300-5,0))</f>
        <v/>
      </c>
      <c r="S300" s="16" t="str">
        <f aca="false">IF(Q300="","",IF(J300="لبعض الوقت","خارج النطاق",IF(J300="عمل مرن",0,R300)))</f>
        <v/>
      </c>
      <c r="T300" s="16" t="str">
        <f aca="false">IF(Q300="","",IF(J300="لبعض الوقت","خارج النطاق",IF(J300="عمل مرن",0,R300*IF(Q300&lt;2,0,IF(Q300&lt;=5,1/3,IF(Q300&lt;10,2/3,1))))))</f>
        <v/>
      </c>
      <c r="U300" s="16" t="str">
        <f aca="false">IF(F300="","",IF(Q300="","",IF(J300="لبعض الوقت","خارج النطاق",IF(J300="عمل مرن",0,R300*IF(AE300="none",0,IF(AE300="resign",IF(Q300&lt;2,0,IF(Q300&lt;=5,1/3,IF(Q300&lt;10,2/3,1))),1))))))</f>
        <v/>
      </c>
      <c r="V300" s="16" t="n">
        <f aca="false">IF(OR(OR(E300="",P300="",N(O300)&lt;=0),N(M300)&lt;=0),0,IF(J300="عمل مرن",0,N(M300)*O300/30))</f>
        <v>0</v>
      </c>
      <c r="W300" s="13" t="str">
        <f aca="false">IF(Q300="","",IF(F300="",N(S300),N(U300))+V300)</f>
        <v/>
      </c>
      <c r="X300" s="0" t="str">
        <f aca="false">IF(OR(E300="",P300="",N(O300)&lt;=0),"",P300+1-N(L300))</f>
        <v/>
      </c>
      <c r="Y300" s="0" t="str">
        <f aca="false">IF(OR(E300="",P300="",N(O300)&lt;=0),"",IFERROR(MATCH(E300,UQ_START,1),""))</f>
        <v/>
      </c>
      <c r="Z300" s="0" t="str">
        <f aca="false">IF(Y300="","",E300-INDEX(UQ_START,Y300)+1)</f>
        <v/>
      </c>
      <c r="AA300" s="0" t="str">
        <f aca="false">IF(AND(X300&lt;&gt;"",X300&gt;E300,OR(CAL="ميلادي",Y300&lt;&gt;"")),INT((X300-E300)/IF(CAL="هجري",355,366)),"")</f>
        <v/>
      </c>
      <c r="AB300" s="0" t="str">
        <f aca="false">IF(AA300="","",IFERROR(AA300+IF(IF(CAL="هجري",(INDEX(UQ_START,Y300+12*(AA300+1))+MIN(Z300,INDEX(UQ_LEN,Y300+12*(AA300+1)))-1),DATE(YEAR(E300)+(AA300+1),MONTH(E300),MIN(DAY(E300),DAY(EOMONTH(DATE(YEAR(E300)+(AA300+1),MONTH(E300),1),0)))))&lt;=X300,1,0),""))</f>
        <v/>
      </c>
      <c r="AC300" s="0" t="str">
        <f aca="false">IF(AB300="","",IFERROR(IF(CAL="هجري",(INDEX(UQ_START,Y300+12*(AB300))+MIN(Z300,INDEX(UQ_LEN,Y300+12*(AB300)))-1),DATE(YEAR(E300)+(AB300),MONTH(E300),MIN(DAY(E300),DAY(EOMONTH(DATE(YEAR(E300)+(AB300),MONTH(E300),1),0))))),""))</f>
        <v/>
      </c>
      <c r="AD300" s="0" t="str">
        <f aca="false">IF(AB300="","",IFERROR(IF(CAL="هجري",(INDEX(UQ_START,Y300+12*(AB300+1))+MIN(Z300,INDEX(UQ_LEN,Y300+12*(AB300+1)))-1),DATE(YEAR(E300)+(AB300+1),MONTH(E300),MIN(DAY(E300),DAY(EOMONTH(DATE(YEAR(E300)+(AB300+1),MONTH(E300),1),0))))),""))</f>
        <v/>
      </c>
      <c r="AE300" s="0" t="str">
        <f aca="false">IF(F300="","full",IFERROR(VLOOKUP(K300,L_ENDTAB,2,0),"full"))</f>
        <v>full</v>
      </c>
    </row>
    <row r="301" customFormat="false" ht="15" hidden="false" customHeight="false" outlineLevel="0" collapsed="false">
      <c r="A301" s="19" t="str">
        <f aca="false">IF(B301="","",ROW()-7)</f>
        <v/>
      </c>
      <c r="B301" s="6"/>
      <c r="C301" s="6"/>
      <c r="D301" s="6"/>
      <c r="E301" s="7"/>
      <c r="F301" s="7"/>
      <c r="G301" s="20"/>
      <c r="H301" s="20"/>
      <c r="I301" s="20"/>
      <c r="J301" s="6"/>
      <c r="K301" s="6"/>
      <c r="L301" s="21"/>
      <c r="M301" s="21"/>
      <c r="N301" s="15" t="str">
        <f aca="false">IF(B301="","",IF(F301="","على رأس العمل","انتهت خدمته"))</f>
        <v/>
      </c>
      <c r="O301" s="26" t="str">
        <f aca="false">IF(B301="","",N(G301)+N(H301)+N(I301))</f>
        <v/>
      </c>
      <c r="P301" s="27" t="str">
        <f aca="false">IF(B301="","",IF(F301="",AS_OF,F301))</f>
        <v/>
      </c>
      <c r="Q301" s="28" t="str">
        <f aca="false">IF(OR(AC301="",AD301=""),"",AB301+(X301-AC301)/(AD301-AC301))</f>
        <v/>
      </c>
      <c r="R301" s="26" t="str">
        <f aca="false">IF(Q301="","",O301/2*MIN(Q301,5)+O301*MAX(Q301-5,0))</f>
        <v/>
      </c>
      <c r="S301" s="26" t="str">
        <f aca="false">IF(Q301="","",IF(J301="لبعض الوقت","خارج النطاق",IF(J301="عمل مرن",0,R301)))</f>
        <v/>
      </c>
      <c r="T301" s="26" t="str">
        <f aca="false">IF(Q301="","",IF(J301="لبعض الوقت","خارج النطاق",IF(J301="عمل مرن",0,R301*IF(Q301&lt;2,0,IF(Q301&lt;=5,1/3,IF(Q301&lt;10,2/3,1))))))</f>
        <v/>
      </c>
      <c r="U301" s="26" t="str">
        <f aca="false">IF(F301="","",IF(Q301="","",IF(J301="لبعض الوقت","خارج النطاق",IF(J301="عمل مرن",0,R301*IF(AE301="none",0,IF(AE301="resign",IF(Q301&lt;2,0,IF(Q301&lt;=5,1/3,IF(Q301&lt;10,2/3,1))),1))))))</f>
        <v/>
      </c>
      <c r="V301" s="26" t="n">
        <f aca="false">IF(OR(OR(E301="",P301="",N(O301)&lt;=0),N(M301)&lt;=0),0,IF(J301="عمل مرن",0,N(M301)*O301/30))</f>
        <v>0</v>
      </c>
      <c r="W301" s="29" t="str">
        <f aca="false">IF(Q301="","",IF(F301="",N(S301),N(U301))+V301)</f>
        <v/>
      </c>
      <c r="X301" s="0" t="str">
        <f aca="false">IF(OR(E301="",P301="",N(O301)&lt;=0),"",P301+1-N(L301))</f>
        <v/>
      </c>
      <c r="Y301" s="0" t="str">
        <f aca="false">IF(OR(E301="",P301="",N(O301)&lt;=0),"",IFERROR(MATCH(E301,UQ_START,1),""))</f>
        <v/>
      </c>
      <c r="Z301" s="0" t="str">
        <f aca="false">IF(Y301="","",E301-INDEX(UQ_START,Y301)+1)</f>
        <v/>
      </c>
      <c r="AA301" s="0" t="str">
        <f aca="false">IF(AND(X301&lt;&gt;"",X301&gt;E301,OR(CAL="ميلادي",Y301&lt;&gt;"")),INT((X301-E301)/IF(CAL="هجري",355,366)),"")</f>
        <v/>
      </c>
      <c r="AB301" s="0" t="str">
        <f aca="false">IF(AA301="","",IFERROR(AA301+IF(IF(CAL="هجري",(INDEX(UQ_START,Y301+12*(AA301+1))+MIN(Z301,INDEX(UQ_LEN,Y301+12*(AA301+1)))-1),DATE(YEAR(E301)+(AA301+1),MONTH(E301),MIN(DAY(E301),DAY(EOMONTH(DATE(YEAR(E301)+(AA301+1),MONTH(E301),1),0)))))&lt;=X301,1,0),""))</f>
        <v/>
      </c>
      <c r="AC301" s="0" t="str">
        <f aca="false">IF(AB301="","",IFERROR(IF(CAL="هجري",(INDEX(UQ_START,Y301+12*(AB301))+MIN(Z301,INDEX(UQ_LEN,Y301+12*(AB301)))-1),DATE(YEAR(E301)+(AB301),MONTH(E301),MIN(DAY(E301),DAY(EOMONTH(DATE(YEAR(E301)+(AB301),MONTH(E301),1),0))))),""))</f>
        <v/>
      </c>
      <c r="AD301" s="0" t="str">
        <f aca="false">IF(AB301="","",IFERROR(IF(CAL="هجري",(INDEX(UQ_START,Y301+12*(AB301+1))+MIN(Z301,INDEX(UQ_LEN,Y301+12*(AB301+1)))-1),DATE(YEAR(E301)+(AB301+1),MONTH(E301),MIN(DAY(E301),DAY(EOMONTH(DATE(YEAR(E301)+(AB301+1),MONTH(E301),1),0))))),""))</f>
        <v/>
      </c>
      <c r="AE301" s="0" t="str">
        <f aca="false">IF(F301="","full",IFERROR(VLOOKUP(K301,L_ENDTAB,2,0),"full"))</f>
        <v>full</v>
      </c>
    </row>
    <row r="302" customFormat="false" ht="15" hidden="false" customHeight="false" outlineLevel="0" collapsed="false">
      <c r="A302" s="19" t="str">
        <f aca="false">IF(B302="","",ROW()-7)</f>
        <v/>
      </c>
      <c r="B302" s="6"/>
      <c r="C302" s="6"/>
      <c r="D302" s="6"/>
      <c r="E302" s="7"/>
      <c r="F302" s="7"/>
      <c r="G302" s="20"/>
      <c r="H302" s="20"/>
      <c r="I302" s="20"/>
      <c r="J302" s="6"/>
      <c r="K302" s="6"/>
      <c r="L302" s="21"/>
      <c r="M302" s="21"/>
      <c r="N302" s="15" t="str">
        <f aca="false">IF(B302="","",IF(F302="","على رأس العمل","انتهت خدمته"))</f>
        <v/>
      </c>
      <c r="O302" s="16" t="str">
        <f aca="false">IF(B302="","",N(G302)+N(H302)+N(I302))</f>
        <v/>
      </c>
      <c r="P302" s="22" t="str">
        <f aca="false">IF(B302="","",IF(F302="",AS_OF,F302))</f>
        <v/>
      </c>
      <c r="Q302" s="23" t="str">
        <f aca="false">IF(OR(AC302="",AD302=""),"",AB302+(X302-AC302)/(AD302-AC302))</f>
        <v/>
      </c>
      <c r="R302" s="16" t="str">
        <f aca="false">IF(Q302="","",O302/2*MIN(Q302,5)+O302*MAX(Q302-5,0))</f>
        <v/>
      </c>
      <c r="S302" s="16" t="str">
        <f aca="false">IF(Q302="","",IF(J302="لبعض الوقت","خارج النطاق",IF(J302="عمل مرن",0,R302)))</f>
        <v/>
      </c>
      <c r="T302" s="16" t="str">
        <f aca="false">IF(Q302="","",IF(J302="لبعض الوقت","خارج النطاق",IF(J302="عمل مرن",0,R302*IF(Q302&lt;2,0,IF(Q302&lt;=5,1/3,IF(Q302&lt;10,2/3,1))))))</f>
        <v/>
      </c>
      <c r="U302" s="16" t="str">
        <f aca="false">IF(F302="","",IF(Q302="","",IF(J302="لبعض الوقت","خارج النطاق",IF(J302="عمل مرن",0,R302*IF(AE302="none",0,IF(AE302="resign",IF(Q302&lt;2,0,IF(Q302&lt;=5,1/3,IF(Q302&lt;10,2/3,1))),1))))))</f>
        <v/>
      </c>
      <c r="V302" s="16" t="n">
        <f aca="false">IF(OR(OR(E302="",P302="",N(O302)&lt;=0),N(M302)&lt;=0),0,IF(J302="عمل مرن",0,N(M302)*O302/30))</f>
        <v>0</v>
      </c>
      <c r="W302" s="13" t="str">
        <f aca="false">IF(Q302="","",IF(F302="",N(S302),N(U302))+V302)</f>
        <v/>
      </c>
      <c r="X302" s="0" t="str">
        <f aca="false">IF(OR(E302="",P302="",N(O302)&lt;=0),"",P302+1-N(L302))</f>
        <v/>
      </c>
      <c r="Y302" s="0" t="str">
        <f aca="false">IF(OR(E302="",P302="",N(O302)&lt;=0),"",IFERROR(MATCH(E302,UQ_START,1),""))</f>
        <v/>
      </c>
      <c r="Z302" s="0" t="str">
        <f aca="false">IF(Y302="","",E302-INDEX(UQ_START,Y302)+1)</f>
        <v/>
      </c>
      <c r="AA302" s="0" t="str">
        <f aca="false">IF(AND(X302&lt;&gt;"",X302&gt;E302,OR(CAL="ميلادي",Y302&lt;&gt;"")),INT((X302-E302)/IF(CAL="هجري",355,366)),"")</f>
        <v/>
      </c>
      <c r="AB302" s="0" t="str">
        <f aca="false">IF(AA302="","",IFERROR(AA302+IF(IF(CAL="هجري",(INDEX(UQ_START,Y302+12*(AA302+1))+MIN(Z302,INDEX(UQ_LEN,Y302+12*(AA302+1)))-1),DATE(YEAR(E302)+(AA302+1),MONTH(E302),MIN(DAY(E302),DAY(EOMONTH(DATE(YEAR(E302)+(AA302+1),MONTH(E302),1),0)))))&lt;=X302,1,0),""))</f>
        <v/>
      </c>
      <c r="AC302" s="0" t="str">
        <f aca="false">IF(AB302="","",IFERROR(IF(CAL="هجري",(INDEX(UQ_START,Y302+12*(AB302))+MIN(Z302,INDEX(UQ_LEN,Y302+12*(AB302)))-1),DATE(YEAR(E302)+(AB302),MONTH(E302),MIN(DAY(E302),DAY(EOMONTH(DATE(YEAR(E302)+(AB302),MONTH(E302),1),0))))),""))</f>
        <v/>
      </c>
      <c r="AD302" s="0" t="str">
        <f aca="false">IF(AB302="","",IFERROR(IF(CAL="هجري",(INDEX(UQ_START,Y302+12*(AB302+1))+MIN(Z302,INDEX(UQ_LEN,Y302+12*(AB302+1)))-1),DATE(YEAR(E302)+(AB302+1),MONTH(E302),MIN(DAY(E302),DAY(EOMONTH(DATE(YEAR(E302)+(AB302+1),MONTH(E302),1),0))))),""))</f>
        <v/>
      </c>
      <c r="AE302" s="0" t="str">
        <f aca="false">IF(F302="","full",IFERROR(VLOOKUP(K302,L_ENDTAB,2,0),"full"))</f>
        <v>full</v>
      </c>
    </row>
    <row r="303" customFormat="false" ht="15" hidden="false" customHeight="false" outlineLevel="0" collapsed="false">
      <c r="A303" s="19" t="str">
        <f aca="false">IF(B303="","",ROW()-7)</f>
        <v/>
      </c>
      <c r="B303" s="6"/>
      <c r="C303" s="6"/>
      <c r="D303" s="6"/>
      <c r="E303" s="7"/>
      <c r="F303" s="7"/>
      <c r="G303" s="20"/>
      <c r="H303" s="20"/>
      <c r="I303" s="20"/>
      <c r="J303" s="6"/>
      <c r="K303" s="6"/>
      <c r="L303" s="21"/>
      <c r="M303" s="21"/>
      <c r="N303" s="15" t="str">
        <f aca="false">IF(B303="","",IF(F303="","على رأس العمل","انتهت خدمته"))</f>
        <v/>
      </c>
      <c r="O303" s="26" t="str">
        <f aca="false">IF(B303="","",N(G303)+N(H303)+N(I303))</f>
        <v/>
      </c>
      <c r="P303" s="27" t="str">
        <f aca="false">IF(B303="","",IF(F303="",AS_OF,F303))</f>
        <v/>
      </c>
      <c r="Q303" s="28" t="str">
        <f aca="false">IF(OR(AC303="",AD303=""),"",AB303+(X303-AC303)/(AD303-AC303))</f>
        <v/>
      </c>
      <c r="R303" s="26" t="str">
        <f aca="false">IF(Q303="","",O303/2*MIN(Q303,5)+O303*MAX(Q303-5,0))</f>
        <v/>
      </c>
      <c r="S303" s="26" t="str">
        <f aca="false">IF(Q303="","",IF(J303="لبعض الوقت","خارج النطاق",IF(J303="عمل مرن",0,R303)))</f>
        <v/>
      </c>
      <c r="T303" s="26" t="str">
        <f aca="false">IF(Q303="","",IF(J303="لبعض الوقت","خارج النطاق",IF(J303="عمل مرن",0,R303*IF(Q303&lt;2,0,IF(Q303&lt;=5,1/3,IF(Q303&lt;10,2/3,1))))))</f>
        <v/>
      </c>
      <c r="U303" s="26" t="str">
        <f aca="false">IF(F303="","",IF(Q303="","",IF(J303="لبعض الوقت","خارج النطاق",IF(J303="عمل مرن",0,R303*IF(AE303="none",0,IF(AE303="resign",IF(Q303&lt;2,0,IF(Q303&lt;=5,1/3,IF(Q303&lt;10,2/3,1))),1))))))</f>
        <v/>
      </c>
      <c r="V303" s="26" t="n">
        <f aca="false">IF(OR(OR(E303="",P303="",N(O303)&lt;=0),N(M303)&lt;=0),0,IF(J303="عمل مرن",0,N(M303)*O303/30))</f>
        <v>0</v>
      </c>
      <c r="W303" s="29" t="str">
        <f aca="false">IF(Q303="","",IF(F303="",N(S303),N(U303))+V303)</f>
        <v/>
      </c>
      <c r="X303" s="0" t="str">
        <f aca="false">IF(OR(E303="",P303="",N(O303)&lt;=0),"",P303+1-N(L303))</f>
        <v/>
      </c>
      <c r="Y303" s="0" t="str">
        <f aca="false">IF(OR(E303="",P303="",N(O303)&lt;=0),"",IFERROR(MATCH(E303,UQ_START,1),""))</f>
        <v/>
      </c>
      <c r="Z303" s="0" t="str">
        <f aca="false">IF(Y303="","",E303-INDEX(UQ_START,Y303)+1)</f>
        <v/>
      </c>
      <c r="AA303" s="0" t="str">
        <f aca="false">IF(AND(X303&lt;&gt;"",X303&gt;E303,OR(CAL="ميلادي",Y303&lt;&gt;"")),INT((X303-E303)/IF(CAL="هجري",355,366)),"")</f>
        <v/>
      </c>
      <c r="AB303" s="0" t="str">
        <f aca="false">IF(AA303="","",IFERROR(AA303+IF(IF(CAL="هجري",(INDEX(UQ_START,Y303+12*(AA303+1))+MIN(Z303,INDEX(UQ_LEN,Y303+12*(AA303+1)))-1),DATE(YEAR(E303)+(AA303+1),MONTH(E303),MIN(DAY(E303),DAY(EOMONTH(DATE(YEAR(E303)+(AA303+1),MONTH(E303),1),0)))))&lt;=X303,1,0),""))</f>
        <v/>
      </c>
      <c r="AC303" s="0" t="str">
        <f aca="false">IF(AB303="","",IFERROR(IF(CAL="هجري",(INDEX(UQ_START,Y303+12*(AB303))+MIN(Z303,INDEX(UQ_LEN,Y303+12*(AB303)))-1),DATE(YEAR(E303)+(AB303),MONTH(E303),MIN(DAY(E303),DAY(EOMONTH(DATE(YEAR(E303)+(AB303),MONTH(E303),1),0))))),""))</f>
        <v/>
      </c>
      <c r="AD303" s="0" t="str">
        <f aca="false">IF(AB303="","",IFERROR(IF(CAL="هجري",(INDEX(UQ_START,Y303+12*(AB303+1))+MIN(Z303,INDEX(UQ_LEN,Y303+12*(AB303+1)))-1),DATE(YEAR(E303)+(AB303+1),MONTH(E303),MIN(DAY(E303),DAY(EOMONTH(DATE(YEAR(E303)+(AB303+1),MONTH(E303),1),0))))),""))</f>
        <v/>
      </c>
      <c r="AE303" s="0" t="str">
        <f aca="false">IF(F303="","full",IFERROR(VLOOKUP(K303,L_ENDTAB,2,0),"full"))</f>
        <v>full</v>
      </c>
    </row>
    <row r="304" customFormat="false" ht="15" hidden="false" customHeight="false" outlineLevel="0" collapsed="false">
      <c r="A304" s="19" t="str">
        <f aca="false">IF(B304="","",ROW()-7)</f>
        <v/>
      </c>
      <c r="B304" s="6"/>
      <c r="C304" s="6"/>
      <c r="D304" s="6"/>
      <c r="E304" s="7"/>
      <c r="F304" s="7"/>
      <c r="G304" s="20"/>
      <c r="H304" s="20"/>
      <c r="I304" s="20"/>
      <c r="J304" s="6"/>
      <c r="K304" s="6"/>
      <c r="L304" s="21"/>
      <c r="M304" s="21"/>
      <c r="N304" s="15" t="str">
        <f aca="false">IF(B304="","",IF(F304="","على رأس العمل","انتهت خدمته"))</f>
        <v/>
      </c>
      <c r="O304" s="16" t="str">
        <f aca="false">IF(B304="","",N(G304)+N(H304)+N(I304))</f>
        <v/>
      </c>
      <c r="P304" s="22" t="str">
        <f aca="false">IF(B304="","",IF(F304="",AS_OF,F304))</f>
        <v/>
      </c>
      <c r="Q304" s="23" t="str">
        <f aca="false">IF(OR(AC304="",AD304=""),"",AB304+(X304-AC304)/(AD304-AC304))</f>
        <v/>
      </c>
      <c r="R304" s="16" t="str">
        <f aca="false">IF(Q304="","",O304/2*MIN(Q304,5)+O304*MAX(Q304-5,0))</f>
        <v/>
      </c>
      <c r="S304" s="16" t="str">
        <f aca="false">IF(Q304="","",IF(J304="لبعض الوقت","خارج النطاق",IF(J304="عمل مرن",0,R304)))</f>
        <v/>
      </c>
      <c r="T304" s="16" t="str">
        <f aca="false">IF(Q304="","",IF(J304="لبعض الوقت","خارج النطاق",IF(J304="عمل مرن",0,R304*IF(Q304&lt;2,0,IF(Q304&lt;=5,1/3,IF(Q304&lt;10,2/3,1))))))</f>
        <v/>
      </c>
      <c r="U304" s="16" t="str">
        <f aca="false">IF(F304="","",IF(Q304="","",IF(J304="لبعض الوقت","خارج النطاق",IF(J304="عمل مرن",0,R304*IF(AE304="none",0,IF(AE304="resign",IF(Q304&lt;2,0,IF(Q304&lt;=5,1/3,IF(Q304&lt;10,2/3,1))),1))))))</f>
        <v/>
      </c>
      <c r="V304" s="16" t="n">
        <f aca="false">IF(OR(OR(E304="",P304="",N(O304)&lt;=0),N(M304)&lt;=0),0,IF(J304="عمل مرن",0,N(M304)*O304/30))</f>
        <v>0</v>
      </c>
      <c r="W304" s="13" t="str">
        <f aca="false">IF(Q304="","",IF(F304="",N(S304),N(U304))+V304)</f>
        <v/>
      </c>
      <c r="X304" s="0" t="str">
        <f aca="false">IF(OR(E304="",P304="",N(O304)&lt;=0),"",P304+1-N(L304))</f>
        <v/>
      </c>
      <c r="Y304" s="0" t="str">
        <f aca="false">IF(OR(E304="",P304="",N(O304)&lt;=0),"",IFERROR(MATCH(E304,UQ_START,1),""))</f>
        <v/>
      </c>
      <c r="Z304" s="0" t="str">
        <f aca="false">IF(Y304="","",E304-INDEX(UQ_START,Y304)+1)</f>
        <v/>
      </c>
      <c r="AA304" s="0" t="str">
        <f aca="false">IF(AND(X304&lt;&gt;"",X304&gt;E304,OR(CAL="ميلادي",Y304&lt;&gt;"")),INT((X304-E304)/IF(CAL="هجري",355,366)),"")</f>
        <v/>
      </c>
      <c r="AB304" s="0" t="str">
        <f aca="false">IF(AA304="","",IFERROR(AA304+IF(IF(CAL="هجري",(INDEX(UQ_START,Y304+12*(AA304+1))+MIN(Z304,INDEX(UQ_LEN,Y304+12*(AA304+1)))-1),DATE(YEAR(E304)+(AA304+1),MONTH(E304),MIN(DAY(E304),DAY(EOMONTH(DATE(YEAR(E304)+(AA304+1),MONTH(E304),1),0)))))&lt;=X304,1,0),""))</f>
        <v/>
      </c>
      <c r="AC304" s="0" t="str">
        <f aca="false">IF(AB304="","",IFERROR(IF(CAL="هجري",(INDEX(UQ_START,Y304+12*(AB304))+MIN(Z304,INDEX(UQ_LEN,Y304+12*(AB304)))-1),DATE(YEAR(E304)+(AB304),MONTH(E304),MIN(DAY(E304),DAY(EOMONTH(DATE(YEAR(E304)+(AB304),MONTH(E304),1),0))))),""))</f>
        <v/>
      </c>
      <c r="AD304" s="0" t="str">
        <f aca="false">IF(AB304="","",IFERROR(IF(CAL="هجري",(INDEX(UQ_START,Y304+12*(AB304+1))+MIN(Z304,INDEX(UQ_LEN,Y304+12*(AB304+1)))-1),DATE(YEAR(E304)+(AB304+1),MONTH(E304),MIN(DAY(E304),DAY(EOMONTH(DATE(YEAR(E304)+(AB304+1),MONTH(E304),1),0))))),""))</f>
        <v/>
      </c>
      <c r="AE304" s="0" t="str">
        <f aca="false">IF(F304="","full",IFERROR(VLOOKUP(K304,L_ENDTAB,2,0),"full"))</f>
        <v>full</v>
      </c>
    </row>
    <row r="305" customFormat="false" ht="15" hidden="false" customHeight="false" outlineLevel="0" collapsed="false">
      <c r="A305" s="19" t="str">
        <f aca="false">IF(B305="","",ROW()-7)</f>
        <v/>
      </c>
      <c r="B305" s="6"/>
      <c r="C305" s="6"/>
      <c r="D305" s="6"/>
      <c r="E305" s="7"/>
      <c r="F305" s="7"/>
      <c r="G305" s="20"/>
      <c r="H305" s="20"/>
      <c r="I305" s="20"/>
      <c r="J305" s="6"/>
      <c r="K305" s="6"/>
      <c r="L305" s="21"/>
      <c r="M305" s="21"/>
      <c r="N305" s="15" t="str">
        <f aca="false">IF(B305="","",IF(F305="","على رأس العمل","انتهت خدمته"))</f>
        <v/>
      </c>
      <c r="O305" s="26" t="str">
        <f aca="false">IF(B305="","",N(G305)+N(H305)+N(I305))</f>
        <v/>
      </c>
      <c r="P305" s="27" t="str">
        <f aca="false">IF(B305="","",IF(F305="",AS_OF,F305))</f>
        <v/>
      </c>
      <c r="Q305" s="28" t="str">
        <f aca="false">IF(OR(AC305="",AD305=""),"",AB305+(X305-AC305)/(AD305-AC305))</f>
        <v/>
      </c>
      <c r="R305" s="26" t="str">
        <f aca="false">IF(Q305="","",O305/2*MIN(Q305,5)+O305*MAX(Q305-5,0))</f>
        <v/>
      </c>
      <c r="S305" s="26" t="str">
        <f aca="false">IF(Q305="","",IF(J305="لبعض الوقت","خارج النطاق",IF(J305="عمل مرن",0,R305)))</f>
        <v/>
      </c>
      <c r="T305" s="26" t="str">
        <f aca="false">IF(Q305="","",IF(J305="لبعض الوقت","خارج النطاق",IF(J305="عمل مرن",0,R305*IF(Q305&lt;2,0,IF(Q305&lt;=5,1/3,IF(Q305&lt;10,2/3,1))))))</f>
        <v/>
      </c>
      <c r="U305" s="26" t="str">
        <f aca="false">IF(F305="","",IF(Q305="","",IF(J305="لبعض الوقت","خارج النطاق",IF(J305="عمل مرن",0,R305*IF(AE305="none",0,IF(AE305="resign",IF(Q305&lt;2,0,IF(Q305&lt;=5,1/3,IF(Q305&lt;10,2/3,1))),1))))))</f>
        <v/>
      </c>
      <c r="V305" s="26" t="n">
        <f aca="false">IF(OR(OR(E305="",P305="",N(O305)&lt;=0),N(M305)&lt;=0),0,IF(J305="عمل مرن",0,N(M305)*O305/30))</f>
        <v>0</v>
      </c>
      <c r="W305" s="29" t="str">
        <f aca="false">IF(Q305="","",IF(F305="",N(S305),N(U305))+V305)</f>
        <v/>
      </c>
      <c r="X305" s="0" t="str">
        <f aca="false">IF(OR(E305="",P305="",N(O305)&lt;=0),"",P305+1-N(L305))</f>
        <v/>
      </c>
      <c r="Y305" s="0" t="str">
        <f aca="false">IF(OR(E305="",P305="",N(O305)&lt;=0),"",IFERROR(MATCH(E305,UQ_START,1),""))</f>
        <v/>
      </c>
      <c r="Z305" s="0" t="str">
        <f aca="false">IF(Y305="","",E305-INDEX(UQ_START,Y305)+1)</f>
        <v/>
      </c>
      <c r="AA305" s="0" t="str">
        <f aca="false">IF(AND(X305&lt;&gt;"",X305&gt;E305,OR(CAL="ميلادي",Y305&lt;&gt;"")),INT((X305-E305)/IF(CAL="هجري",355,366)),"")</f>
        <v/>
      </c>
      <c r="AB305" s="0" t="str">
        <f aca="false">IF(AA305="","",IFERROR(AA305+IF(IF(CAL="هجري",(INDEX(UQ_START,Y305+12*(AA305+1))+MIN(Z305,INDEX(UQ_LEN,Y305+12*(AA305+1)))-1),DATE(YEAR(E305)+(AA305+1),MONTH(E305),MIN(DAY(E305),DAY(EOMONTH(DATE(YEAR(E305)+(AA305+1),MONTH(E305),1),0)))))&lt;=X305,1,0),""))</f>
        <v/>
      </c>
      <c r="AC305" s="0" t="str">
        <f aca="false">IF(AB305="","",IFERROR(IF(CAL="هجري",(INDEX(UQ_START,Y305+12*(AB305))+MIN(Z305,INDEX(UQ_LEN,Y305+12*(AB305)))-1),DATE(YEAR(E305)+(AB305),MONTH(E305),MIN(DAY(E305),DAY(EOMONTH(DATE(YEAR(E305)+(AB305),MONTH(E305),1),0))))),""))</f>
        <v/>
      </c>
      <c r="AD305" s="0" t="str">
        <f aca="false">IF(AB305="","",IFERROR(IF(CAL="هجري",(INDEX(UQ_START,Y305+12*(AB305+1))+MIN(Z305,INDEX(UQ_LEN,Y305+12*(AB305+1)))-1),DATE(YEAR(E305)+(AB305+1),MONTH(E305),MIN(DAY(E305),DAY(EOMONTH(DATE(YEAR(E305)+(AB305+1),MONTH(E305),1),0))))),""))</f>
        <v/>
      </c>
      <c r="AE305" s="0" t="str">
        <f aca="false">IF(F305="","full",IFERROR(VLOOKUP(K305,L_ENDTAB,2,0),"full"))</f>
        <v>full</v>
      </c>
    </row>
    <row r="306" customFormat="false" ht="15" hidden="false" customHeight="false" outlineLevel="0" collapsed="false">
      <c r="A306" s="19" t="str">
        <f aca="false">IF(B306="","",ROW()-7)</f>
        <v/>
      </c>
      <c r="B306" s="6"/>
      <c r="C306" s="6"/>
      <c r="D306" s="6"/>
      <c r="E306" s="7"/>
      <c r="F306" s="7"/>
      <c r="G306" s="20"/>
      <c r="H306" s="20"/>
      <c r="I306" s="20"/>
      <c r="J306" s="6"/>
      <c r="K306" s="6"/>
      <c r="L306" s="21"/>
      <c r="M306" s="21"/>
      <c r="N306" s="15" t="str">
        <f aca="false">IF(B306="","",IF(F306="","على رأس العمل","انتهت خدمته"))</f>
        <v/>
      </c>
      <c r="O306" s="16" t="str">
        <f aca="false">IF(B306="","",N(G306)+N(H306)+N(I306))</f>
        <v/>
      </c>
      <c r="P306" s="22" t="str">
        <f aca="false">IF(B306="","",IF(F306="",AS_OF,F306))</f>
        <v/>
      </c>
      <c r="Q306" s="23" t="str">
        <f aca="false">IF(OR(AC306="",AD306=""),"",AB306+(X306-AC306)/(AD306-AC306))</f>
        <v/>
      </c>
      <c r="R306" s="16" t="str">
        <f aca="false">IF(Q306="","",O306/2*MIN(Q306,5)+O306*MAX(Q306-5,0))</f>
        <v/>
      </c>
      <c r="S306" s="16" t="str">
        <f aca="false">IF(Q306="","",IF(J306="لبعض الوقت","خارج النطاق",IF(J306="عمل مرن",0,R306)))</f>
        <v/>
      </c>
      <c r="T306" s="16" t="str">
        <f aca="false">IF(Q306="","",IF(J306="لبعض الوقت","خارج النطاق",IF(J306="عمل مرن",0,R306*IF(Q306&lt;2,0,IF(Q306&lt;=5,1/3,IF(Q306&lt;10,2/3,1))))))</f>
        <v/>
      </c>
      <c r="U306" s="16" t="str">
        <f aca="false">IF(F306="","",IF(Q306="","",IF(J306="لبعض الوقت","خارج النطاق",IF(J306="عمل مرن",0,R306*IF(AE306="none",0,IF(AE306="resign",IF(Q306&lt;2,0,IF(Q306&lt;=5,1/3,IF(Q306&lt;10,2/3,1))),1))))))</f>
        <v/>
      </c>
      <c r="V306" s="16" t="n">
        <f aca="false">IF(OR(OR(E306="",P306="",N(O306)&lt;=0),N(M306)&lt;=0),0,IF(J306="عمل مرن",0,N(M306)*O306/30))</f>
        <v>0</v>
      </c>
      <c r="W306" s="13" t="str">
        <f aca="false">IF(Q306="","",IF(F306="",N(S306),N(U306))+V306)</f>
        <v/>
      </c>
      <c r="X306" s="0" t="str">
        <f aca="false">IF(OR(E306="",P306="",N(O306)&lt;=0),"",P306+1-N(L306))</f>
        <v/>
      </c>
      <c r="Y306" s="0" t="str">
        <f aca="false">IF(OR(E306="",P306="",N(O306)&lt;=0),"",IFERROR(MATCH(E306,UQ_START,1),""))</f>
        <v/>
      </c>
      <c r="Z306" s="0" t="str">
        <f aca="false">IF(Y306="","",E306-INDEX(UQ_START,Y306)+1)</f>
        <v/>
      </c>
      <c r="AA306" s="0" t="str">
        <f aca="false">IF(AND(X306&lt;&gt;"",X306&gt;E306,OR(CAL="ميلادي",Y306&lt;&gt;"")),INT((X306-E306)/IF(CAL="هجري",355,366)),"")</f>
        <v/>
      </c>
      <c r="AB306" s="0" t="str">
        <f aca="false">IF(AA306="","",IFERROR(AA306+IF(IF(CAL="هجري",(INDEX(UQ_START,Y306+12*(AA306+1))+MIN(Z306,INDEX(UQ_LEN,Y306+12*(AA306+1)))-1),DATE(YEAR(E306)+(AA306+1),MONTH(E306),MIN(DAY(E306),DAY(EOMONTH(DATE(YEAR(E306)+(AA306+1),MONTH(E306),1),0)))))&lt;=X306,1,0),""))</f>
        <v/>
      </c>
      <c r="AC306" s="0" t="str">
        <f aca="false">IF(AB306="","",IFERROR(IF(CAL="هجري",(INDEX(UQ_START,Y306+12*(AB306))+MIN(Z306,INDEX(UQ_LEN,Y306+12*(AB306)))-1),DATE(YEAR(E306)+(AB306),MONTH(E306),MIN(DAY(E306),DAY(EOMONTH(DATE(YEAR(E306)+(AB306),MONTH(E306),1),0))))),""))</f>
        <v/>
      </c>
      <c r="AD306" s="0" t="str">
        <f aca="false">IF(AB306="","",IFERROR(IF(CAL="هجري",(INDEX(UQ_START,Y306+12*(AB306+1))+MIN(Z306,INDEX(UQ_LEN,Y306+12*(AB306+1)))-1),DATE(YEAR(E306)+(AB306+1),MONTH(E306),MIN(DAY(E306),DAY(EOMONTH(DATE(YEAR(E306)+(AB306+1),MONTH(E306),1),0))))),""))</f>
        <v/>
      </c>
      <c r="AE306" s="0" t="str">
        <f aca="false">IF(F306="","full",IFERROR(VLOOKUP(K306,L_ENDTAB,2,0),"full"))</f>
        <v>full</v>
      </c>
    </row>
    <row r="307" customFormat="false" ht="15" hidden="false" customHeight="false" outlineLevel="0" collapsed="false">
      <c r="A307" s="19" t="str">
        <f aca="false">IF(B307="","",ROW()-7)</f>
        <v/>
      </c>
      <c r="B307" s="6"/>
      <c r="C307" s="6"/>
      <c r="D307" s="6"/>
      <c r="E307" s="7"/>
      <c r="F307" s="7"/>
      <c r="G307" s="20"/>
      <c r="H307" s="20"/>
      <c r="I307" s="20"/>
      <c r="J307" s="6"/>
      <c r="K307" s="6"/>
      <c r="L307" s="21"/>
      <c r="M307" s="21"/>
      <c r="N307" s="15" t="str">
        <f aca="false">IF(B307="","",IF(F307="","على رأس العمل","انتهت خدمته"))</f>
        <v/>
      </c>
      <c r="O307" s="26" t="str">
        <f aca="false">IF(B307="","",N(G307)+N(H307)+N(I307))</f>
        <v/>
      </c>
      <c r="P307" s="27" t="str">
        <f aca="false">IF(B307="","",IF(F307="",AS_OF,F307))</f>
        <v/>
      </c>
      <c r="Q307" s="28" t="str">
        <f aca="false">IF(OR(AC307="",AD307=""),"",AB307+(X307-AC307)/(AD307-AC307))</f>
        <v/>
      </c>
      <c r="R307" s="26" t="str">
        <f aca="false">IF(Q307="","",O307/2*MIN(Q307,5)+O307*MAX(Q307-5,0))</f>
        <v/>
      </c>
      <c r="S307" s="26" t="str">
        <f aca="false">IF(Q307="","",IF(J307="لبعض الوقت","خارج النطاق",IF(J307="عمل مرن",0,R307)))</f>
        <v/>
      </c>
      <c r="T307" s="26" t="str">
        <f aca="false">IF(Q307="","",IF(J307="لبعض الوقت","خارج النطاق",IF(J307="عمل مرن",0,R307*IF(Q307&lt;2,0,IF(Q307&lt;=5,1/3,IF(Q307&lt;10,2/3,1))))))</f>
        <v/>
      </c>
      <c r="U307" s="26" t="str">
        <f aca="false">IF(F307="","",IF(Q307="","",IF(J307="لبعض الوقت","خارج النطاق",IF(J307="عمل مرن",0,R307*IF(AE307="none",0,IF(AE307="resign",IF(Q307&lt;2,0,IF(Q307&lt;=5,1/3,IF(Q307&lt;10,2/3,1))),1))))))</f>
        <v/>
      </c>
      <c r="V307" s="26" t="n">
        <f aca="false">IF(OR(OR(E307="",P307="",N(O307)&lt;=0),N(M307)&lt;=0),0,IF(J307="عمل مرن",0,N(M307)*O307/30))</f>
        <v>0</v>
      </c>
      <c r="W307" s="29" t="str">
        <f aca="false">IF(Q307="","",IF(F307="",N(S307),N(U307))+V307)</f>
        <v/>
      </c>
      <c r="X307" s="0" t="str">
        <f aca="false">IF(OR(E307="",P307="",N(O307)&lt;=0),"",P307+1-N(L307))</f>
        <v/>
      </c>
      <c r="Y307" s="0" t="str">
        <f aca="false">IF(OR(E307="",P307="",N(O307)&lt;=0),"",IFERROR(MATCH(E307,UQ_START,1),""))</f>
        <v/>
      </c>
      <c r="Z307" s="0" t="str">
        <f aca="false">IF(Y307="","",E307-INDEX(UQ_START,Y307)+1)</f>
        <v/>
      </c>
      <c r="AA307" s="0" t="str">
        <f aca="false">IF(AND(X307&lt;&gt;"",X307&gt;E307,OR(CAL="ميلادي",Y307&lt;&gt;"")),INT((X307-E307)/IF(CAL="هجري",355,366)),"")</f>
        <v/>
      </c>
      <c r="AB307" s="0" t="str">
        <f aca="false">IF(AA307="","",IFERROR(AA307+IF(IF(CAL="هجري",(INDEX(UQ_START,Y307+12*(AA307+1))+MIN(Z307,INDEX(UQ_LEN,Y307+12*(AA307+1)))-1),DATE(YEAR(E307)+(AA307+1),MONTH(E307),MIN(DAY(E307),DAY(EOMONTH(DATE(YEAR(E307)+(AA307+1),MONTH(E307),1),0)))))&lt;=X307,1,0),""))</f>
        <v/>
      </c>
      <c r="AC307" s="0" t="str">
        <f aca="false">IF(AB307="","",IFERROR(IF(CAL="هجري",(INDEX(UQ_START,Y307+12*(AB307))+MIN(Z307,INDEX(UQ_LEN,Y307+12*(AB307)))-1),DATE(YEAR(E307)+(AB307),MONTH(E307),MIN(DAY(E307),DAY(EOMONTH(DATE(YEAR(E307)+(AB307),MONTH(E307),1),0))))),""))</f>
        <v/>
      </c>
      <c r="AD307" s="0" t="str">
        <f aca="false">IF(AB307="","",IFERROR(IF(CAL="هجري",(INDEX(UQ_START,Y307+12*(AB307+1))+MIN(Z307,INDEX(UQ_LEN,Y307+12*(AB307+1)))-1),DATE(YEAR(E307)+(AB307+1),MONTH(E307),MIN(DAY(E307),DAY(EOMONTH(DATE(YEAR(E307)+(AB307+1),MONTH(E307),1),0))))),""))</f>
        <v/>
      </c>
      <c r="AE307" s="0" t="str">
        <f aca="false">IF(F307="","full",IFERROR(VLOOKUP(K307,L_ENDTAB,2,0),"full"))</f>
        <v>full</v>
      </c>
    </row>
  </sheetData>
  <sheetProtection sheet="true" sort="false" autoFilter="false"/>
  <autoFilter ref="A7:W307"/>
  <mergeCells count="3">
    <mergeCell ref="A1:E1"/>
    <mergeCell ref="A2:E2"/>
    <mergeCell ref="A3:E3"/>
  </mergeCells>
  <conditionalFormatting sqref="F8:F307">
    <cfRule type="expression" priority="2" aboveAverage="0" equalAverage="0" bottom="0" percent="0" rank="0" text="" dxfId="6">
      <formula>AND(F8&lt;&gt;"",K8="")</formula>
    </cfRule>
  </conditionalFormatting>
  <dataValidations count="5">
    <dataValidation allowBlank="true" error="اختر سبباً من القائمة." errorStyle="stop" errorTitle="سبب الانتهاء" operator="between" showDropDown="false" showErrorMessage="true" showInputMessage="false" sqref="K8:K307" type="list">
      <formula1>L_ENDINGS</formula1>
      <formula2>0</formula2>
    </dataValidation>
    <dataValidation allowBlank="true" error="اختر من القائمة." errorStyle="stop" errorTitle="نوع العقد" operator="between" showDropDown="false" showErrorMessage="true" showInputMessage="false" sqref="J8:J307" type="list">
      <formula1>L_CONTRACTS</formula1>
      <formula2>0</formula2>
    </dataValidation>
    <dataValidation allowBlank="true" error="أدخل تاريخاً ميلادياً بين 1925 و2076، مثل 2018-01-01." errorStyle="stop" errorTitle="التاريخ" operator="between" showDropDown="false" showErrorMessage="true" showInputMessage="false" sqref="E8:F307" type="date">
      <formula1>9345</formula1>
      <formula2>64609</formula2>
    </dataValidation>
    <dataValidation allowBlank="true" error="أدخل رقماً صفراً أو أكثر." errorStyle="stop" errorTitle="رقم" operator="greaterThanOrEqual" showDropDown="false" showErrorMessage="true" showInputMessage="false" sqref="G8:I307 L8:M307" type="decimal">
      <formula1>0</formula1>
      <formula2>0</formula2>
    </dataValidation>
    <dataValidation allowBlank="true" errorStyle="stop" operator="between" showDropDown="false" showErrorMessage="false" showInputMessage="false" sqref="D8:D307" type="list">
      <formula1>L_DEPTS</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5"/>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4"/>
    <col collapsed="false" customWidth="true" hidden="false" outlineLevel="0" max="4" min="4" style="0" width="30"/>
    <col collapsed="false" customWidth="true" hidden="false" outlineLevel="0" max="5" min="5" style="0" width="22"/>
  </cols>
  <sheetData>
    <row r="1" customFormat="false" ht="15" hidden="false" customHeight="true" outlineLevel="0" collapsed="false">
      <c r="A1" s="1" t="s">
        <v>0</v>
      </c>
      <c r="B1" s="1"/>
      <c r="C1" s="1"/>
      <c r="D1" s="1"/>
      <c r="E1" s="1"/>
    </row>
    <row r="2" customFormat="false" ht="30" hidden="false" customHeight="true" outlineLevel="0" collapsed="false">
      <c r="A2" s="2" t="s">
        <v>76</v>
      </c>
      <c r="B2" s="2"/>
      <c r="C2" s="2"/>
      <c r="D2" s="2"/>
      <c r="E2" s="2"/>
    </row>
    <row r="3" customFormat="false" ht="15" hidden="false" customHeight="false" outlineLevel="0" collapsed="false">
      <c r="A3" s="3" t="str">
        <f aca="false">"المنشأة: "&amp;CO_NAME</f>
        <v>المنشأة: منشأة المثال التجارية</v>
      </c>
      <c r="B3" s="3"/>
      <c r="C3" s="3"/>
      <c r="D3" s="3"/>
      <c r="E3" s="3"/>
    </row>
    <row r="4" customFormat="false" ht="23.85" hidden="false" customHeight="false" outlineLevel="0" collapsed="false">
      <c r="A4" s="10" t="s">
        <v>39</v>
      </c>
      <c r="B4" s="30" t="s">
        <v>69</v>
      </c>
      <c r="D4" s="8" t="s">
        <v>77</v>
      </c>
    </row>
    <row r="6" customFormat="false" ht="15" hidden="false" customHeight="false" outlineLevel="0" collapsed="false">
      <c r="A6" s="31" t="s">
        <v>78</v>
      </c>
    </row>
    <row r="7" customFormat="false" ht="15" hidden="false" customHeight="false" outlineLevel="0" collapsed="false">
      <c r="A7" s="5" t="s">
        <v>38</v>
      </c>
      <c r="B7" s="15" t="str">
        <f aca="false">IFERROR(INDEX('سجل الموظفين'!$B$8:$B$307,MATCH($B$4,'سجل الموظفين'!$C$8:$C$307,0)),"")</f>
        <v>خالد الحربي</v>
      </c>
      <c r="C7" s="15"/>
      <c r="D7" s="15"/>
      <c r="E7" s="15"/>
    </row>
    <row r="8" customFormat="false" ht="15" hidden="false" customHeight="false" outlineLevel="0" collapsed="false">
      <c r="A8" s="5" t="s">
        <v>29</v>
      </c>
      <c r="B8" s="15" t="str">
        <f aca="false">IFERROR(INDEX('سجل الموظفين'!$D$8:$D$307,MATCH($B$4,'سجل الموظفين'!$C$8:$C$307,0)),"")</f>
        <v>المبيعات</v>
      </c>
      <c r="C8" s="15"/>
      <c r="D8" s="15"/>
      <c r="E8" s="15"/>
    </row>
    <row r="9" customFormat="false" ht="15" hidden="false" customHeight="false" outlineLevel="0" collapsed="false">
      <c r="A9" s="5" t="s">
        <v>40</v>
      </c>
      <c r="B9" s="22" t="n">
        <f aca="false">IFERROR(INDEX('سجل الموظفين'!$E$8:$E$307,MATCH($B$4,'سجل الموظفين'!$C$8:$C$307,0)),"")</f>
        <v>43101</v>
      </c>
      <c r="D9" s="8" t="str">
        <f aca="false">IF(B9="","",IFERROR("يوافق "&amp;(B9-INDEX(UQ_START,MATCH(B9,UQ_START,1))+1)&amp;"/"&amp;(MOD(MATCH(B9,UQ_START,1)-1,12)+1)&amp;"/"&amp;(1343+INT((MATCH(B9,UQ_START,1)-1)/12))&amp;"هـ","خارج نطاق التقويم"))</f>
        <v>يوافق 14/4/1439هـ</v>
      </c>
    </row>
    <row r="10" customFormat="false" ht="15" hidden="false" customHeight="false" outlineLevel="0" collapsed="false">
      <c r="A10" s="5" t="s">
        <v>79</v>
      </c>
      <c r="B10" s="22" t="n">
        <f aca="false">IFERROR(INDEX('سجل الموظفين'!$P$8:$P$307,MATCH($B$4,'سجل الموظفين'!$C$8:$C$307,0)),"")</f>
        <v>45657</v>
      </c>
      <c r="D10" s="8" t="str">
        <f aca="false">IF(B10="","",IFERROR("يوافق "&amp;(B10-INDEX(UQ_START,MATCH(B10,UQ_START,1))+1)&amp;"/"&amp;(MOD(MATCH(B10,UQ_START,1)-1,12)+1)&amp;"/"&amp;(1343+INT((MATCH(B10,UQ_START,1)-1)/12))&amp;"هـ","خارج نطاق التقويم"))</f>
        <v>يوافق 30/6/1446هـ</v>
      </c>
    </row>
    <row r="11" customFormat="false" ht="15" hidden="false" customHeight="false" outlineLevel="0" collapsed="false">
      <c r="A11" s="5" t="s">
        <v>45</v>
      </c>
      <c r="B11" s="15" t="str">
        <f aca="false">IFERROR(INDEX('سجل الموظفين'!$J$8:$J$307,MATCH($B$4,'سجل الموظفين'!$C$8:$C$307,0)),"")</f>
        <v>دوام كامل</v>
      </c>
      <c r="C11" s="15"/>
      <c r="D11" s="15"/>
      <c r="E11" s="15"/>
    </row>
    <row r="12" customFormat="false" ht="15" hidden="false" customHeight="false" outlineLevel="0" collapsed="false">
      <c r="A12" s="5" t="s">
        <v>80</v>
      </c>
      <c r="B12" s="15" t="str">
        <f aca="false">IF(IFERROR(INDEX('سجل الموظفين'!$F$8:$F$307,MATCH($B$4,'سجل الموظفين'!$C$8:$C$307,0)),"")="","على رأس العمل: مخصص كإنهاء من صاحب العمل",IFERROR(INDEX('سجل الموظفين'!$K$8:$K$307,MATCH($B$4,'سجل الموظفين'!$C$8:$C$307,0)),""))</f>
        <v>استقالة الموظف</v>
      </c>
      <c r="C12" s="15"/>
      <c r="D12" s="15"/>
      <c r="E12" s="15"/>
    </row>
    <row r="13" customFormat="false" ht="15" hidden="false" customHeight="false" outlineLevel="0" collapsed="false">
      <c r="A13" s="5" t="s">
        <v>81</v>
      </c>
      <c r="B13" s="15" t="str">
        <f aca="false">CAL</f>
        <v>هجري</v>
      </c>
      <c r="C13" s="15"/>
      <c r="D13" s="15"/>
      <c r="E13" s="15"/>
    </row>
    <row r="14" customFormat="false" ht="15" hidden="false" customHeight="false" outlineLevel="0" collapsed="false">
      <c r="A14" s="5" t="s">
        <v>82</v>
      </c>
      <c r="B14" s="32" t="n">
        <f aca="false">N(IFERROR(INDEX('سجل الموظفين'!$L$8:$L$307,MATCH($B$4,'سجل الموظفين'!$C$8:$C$307,0)),""))</f>
        <v>0</v>
      </c>
      <c r="C14" s="32"/>
      <c r="D14" s="32"/>
      <c r="E14" s="32"/>
    </row>
    <row r="15" customFormat="false" ht="15" hidden="false" customHeight="false" outlineLevel="0" collapsed="false">
      <c r="A15" s="5" t="s">
        <v>52</v>
      </c>
      <c r="B15" s="23" t="n">
        <f aca="false">IFERROR(INDEX('سجل الموظفين'!$Q$8:$Q$307,MATCH($B$4,'سجل الموظفين'!$C$8:$C$307,0)),"")</f>
        <v>7.21468926553672</v>
      </c>
      <c r="C15" s="23"/>
      <c r="D15" s="23"/>
      <c r="E15" s="23"/>
    </row>
    <row r="16" customFormat="false" ht="15" hidden="false" customHeight="false" outlineLevel="0" collapsed="false">
      <c r="A16" s="5" t="s">
        <v>83</v>
      </c>
      <c r="B16" s="16" t="n">
        <f aca="false">IFERROR(INDEX('سجل الموظفين'!$O$8:$O$307,MATCH($B$4,'سجل الموظفين'!$C$8:$C$307,0)),"")</f>
        <v>10000</v>
      </c>
      <c r="C16" s="16"/>
      <c r="D16" s="16"/>
      <c r="E16" s="16"/>
    </row>
    <row r="18" customFormat="false" ht="15" hidden="false" customHeight="false" outlineLevel="0" collapsed="false">
      <c r="A18" s="31" t="s">
        <v>84</v>
      </c>
    </row>
    <row r="19" customFormat="false" ht="15" hidden="false" customHeight="false" outlineLevel="0" collapsed="false">
      <c r="A19" s="5" t="s">
        <v>85</v>
      </c>
      <c r="B19" s="16" t="n">
        <f aca="false">IF(B15="","",MIN(B15,5)*B16/2)</f>
        <v>25000</v>
      </c>
      <c r="D19" s="33" t="s">
        <v>86</v>
      </c>
    </row>
    <row r="20" customFormat="false" ht="15" hidden="false" customHeight="false" outlineLevel="0" collapsed="false">
      <c r="A20" s="5" t="s">
        <v>87</v>
      </c>
      <c r="B20" s="16" t="n">
        <f aca="false">IF(B15="","",MAX(B15-5,0)*B16)</f>
        <v>22146.8926553672</v>
      </c>
      <c r="D20" s="33" t="s">
        <v>86</v>
      </c>
    </row>
    <row r="21" customFormat="false" ht="15" hidden="false" customHeight="false" outlineLevel="0" collapsed="false">
      <c r="A21" s="5" t="s">
        <v>88</v>
      </c>
      <c r="B21" s="16" t="n">
        <f aca="false">IFERROR(INDEX('سجل الموظفين'!$R$8:$R$307,MATCH($B$4,'سجل الموظفين'!$C$8:$C$307,0)),"")</f>
        <v>47146.8926553672</v>
      </c>
      <c r="D21" s="33" t="s">
        <v>86</v>
      </c>
    </row>
    <row r="22" customFormat="false" ht="15" hidden="false" customHeight="false" outlineLevel="0" collapsed="false">
      <c r="A22" s="5" t="s">
        <v>89</v>
      </c>
      <c r="B22" s="16" t="n">
        <f aca="false">IF(IFERROR(INDEX('سجل الموظفين'!$F$8:$F$307,MATCH($B$4,'سجل الموظفين'!$C$8:$C$307,0)),"")="",IFERROR(INDEX('سجل الموظفين'!$S$8:$S$307,MATCH($B$4,'سجل الموظفين'!$C$8:$C$307,0)),""),IFERROR(INDEX('سجل الموظفين'!$U$8:$U$307,MATCH($B$4,'سجل الموظفين'!$C$8:$C$307,0)),""))</f>
        <v>31431.2617702448</v>
      </c>
      <c r="D22" s="33" t="s">
        <v>90</v>
      </c>
    </row>
    <row r="23" customFormat="false" ht="15" hidden="false" customHeight="false" outlineLevel="0" collapsed="false">
      <c r="A23" s="5" t="s">
        <v>91</v>
      </c>
      <c r="B23" s="16" t="n">
        <f aca="false">IFERROR(INDEX('سجل الموظفين'!$V$8:$V$307,MATCH($B$4,'سجل الموظفين'!$C$8:$C$307,0)),"")</f>
        <v>3333.33333333333</v>
      </c>
      <c r="D23" s="33" t="s">
        <v>92</v>
      </c>
    </row>
    <row r="24" customFormat="false" ht="31.5" hidden="false" customHeight="true" outlineLevel="0" collapsed="false">
      <c r="A24" s="5" t="s">
        <v>93</v>
      </c>
      <c r="B24" s="15" t="str">
        <f aca="false">IF(IFERROR(INDEX('سجل الموظفين'!$J$8:$J$307,MATCH($B$4,'سجل الموظفين'!$C$8:$C$307,0)),"")="لبعض الوقت","خارج المكافأة: العمل لبعض الوقت (المادة 120)؛ ويُحسب أجر إجازاته.",IF(IFERROR(INDEX('سجل الموظفين'!$J$8:$J$307,MATCH($B$4,'سجل الموظفين'!$C$8:$C$307,0)),"")="عمل مرن","لا مكافأة ولا أجر إجازات في العمل المرن (المادة 27 من اللائحة).",IF(IFERROR(INDEX('سجل الموظفين'!$F$8:$F$307,MATCH($B$4,'سجل الموظفين'!$C$8:$C$307,0)),"")="","المخصص كإنهاء من صاحب العمل (المادة 84).",IFERROR(VLOOKUP(IFERROR(INDEX('سجل الموظفين'!$K$8:$K$307,MATCH($B$4,'سجل الموظفين'!$C$8:$C$307,0)),""),L_ENDTAB,3,0),"المكافأة كاملة (المادة 84)."))))</f>
        <v>الاستقالة: لا شيء قبل سنتين، والثلث من سنتين إلى خمس، والثلثان لما زاد على خمس ولم يبلغ عشراً، وكاملة لعشر فأكثر (المادة 85).</v>
      </c>
      <c r="C24" s="15"/>
      <c r="D24" s="15"/>
      <c r="E24" s="15"/>
    </row>
    <row r="26" customFormat="false" ht="17.35" hidden="false" customHeight="true" outlineLevel="0" collapsed="false">
      <c r="A26" s="5" t="s">
        <v>94</v>
      </c>
      <c r="B26" s="12" t="n">
        <f aca="false">N(B22)+N(B23)</f>
        <v>34764.5951035782</v>
      </c>
      <c r="D26" s="3" t="s">
        <v>95</v>
      </c>
      <c r="E26" s="3"/>
    </row>
    <row r="27" customFormat="false" ht="15" hidden="false" customHeight="false" outlineLevel="0" collapsed="false">
      <c r="A27" s="5" t="s">
        <v>96</v>
      </c>
      <c r="B27" s="9" t="n">
        <v>0</v>
      </c>
      <c r="D27" s="3"/>
      <c r="E27" s="3"/>
    </row>
    <row r="28" customFormat="false" ht="17.35" hidden="false" customHeight="false" outlineLevel="0" collapsed="false">
      <c r="A28" s="5" t="s">
        <v>97</v>
      </c>
      <c r="B28" s="12" t="n">
        <f aca="false">B26-N(B27)</f>
        <v>34764.5951035782</v>
      </c>
    </row>
    <row r="31" customFormat="false" ht="15" hidden="false" customHeight="false" outlineLevel="0" collapsed="false">
      <c r="A31" s="34" t="s">
        <v>98</v>
      </c>
      <c r="D31" s="34" t="s">
        <v>99</v>
      </c>
    </row>
    <row r="32" customFormat="false" ht="15" hidden="false" customHeight="false" outlineLevel="0" collapsed="false">
      <c r="A32" s="34" t="s">
        <v>100</v>
      </c>
      <c r="D32" s="34" t="s">
        <v>101</v>
      </c>
    </row>
    <row r="34" customFormat="false" ht="15" hidden="false" customHeight="true" outlineLevel="0" collapsed="false">
      <c r="A34" s="3" t="s">
        <v>102</v>
      </c>
      <c r="B34" s="3"/>
      <c r="C34" s="3"/>
      <c r="D34" s="3"/>
      <c r="E34" s="3"/>
    </row>
    <row r="35" customFormat="false" ht="15" hidden="false" customHeight="false" outlineLevel="0" collapsed="false">
      <c r="A35" s="3"/>
      <c r="B35" s="3"/>
      <c r="C35" s="3"/>
      <c r="D35" s="3"/>
      <c r="E35" s="3"/>
    </row>
  </sheetData>
  <sheetProtection sheet="true"/>
  <mergeCells count="14">
    <mergeCell ref="A1:E1"/>
    <mergeCell ref="A2:E2"/>
    <mergeCell ref="A3:E3"/>
    <mergeCell ref="B7:E7"/>
    <mergeCell ref="B8:E8"/>
    <mergeCell ref="B11:E11"/>
    <mergeCell ref="B12:E12"/>
    <mergeCell ref="B13:E13"/>
    <mergeCell ref="B14:E14"/>
    <mergeCell ref="B15:E15"/>
    <mergeCell ref="B16:E16"/>
    <mergeCell ref="B24:E24"/>
    <mergeCell ref="D26:E27"/>
    <mergeCell ref="A34:E35"/>
  </mergeCells>
  <dataValidations count="1">
    <dataValidation allowBlank="false" errorStyle="stop" operator="between" showDropDown="false" showErrorMessage="false" showInputMessage="false" sqref="B4" type="list">
      <formula1>'سجل الموظفين'!$C$8:$C$307</formula1>
      <formula2>0</formula2>
    </dataValidation>
  </dataValidations>
  <hyperlinks>
    <hyperlink ref="D19" r:id="rId1" location="a-84" display="المادة 84"/>
    <hyperlink ref="D20" r:id="rId2" location="a-84" display="المادة 84"/>
    <hyperlink ref="D21" r:id="rId3" location="a-84" display="المادة 84"/>
    <hyperlink ref="D22" r:id="rId4" location="a-85" display="المواد 85 و87 و80 و81 و54"/>
    <hyperlink ref="D23" r:id="rId5" location="a-111" display="المادتان 111 و2"/>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2"/>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95"/>
  </cols>
  <sheetData>
    <row r="1" customFormat="false" ht="15" hidden="false" customHeight="true" outlineLevel="0" collapsed="false">
      <c r="A1" s="1" t="s">
        <v>0</v>
      </c>
      <c r="B1" s="1"/>
    </row>
    <row r="2" customFormat="false" ht="30" hidden="false" customHeight="true" outlineLevel="0" collapsed="false">
      <c r="A2" s="2" t="s">
        <v>103</v>
      </c>
      <c r="B2" s="2"/>
    </row>
    <row r="3" customFormat="false" ht="15" hidden="false" customHeight="true" outlineLevel="0" collapsed="false">
      <c r="A3" s="3" t="s">
        <v>104</v>
      </c>
      <c r="B3" s="3"/>
    </row>
    <row r="5" customFormat="false" ht="15" hidden="false" customHeight="false" outlineLevel="0" collapsed="false">
      <c r="A5" s="35" t="s">
        <v>105</v>
      </c>
      <c r="B5" s="35" t="s">
        <v>106</v>
      </c>
    </row>
    <row r="6" customFormat="false" ht="15" hidden="false" customHeight="false" outlineLevel="0" collapsed="false">
      <c r="A6" s="36" t="s">
        <v>86</v>
      </c>
      <c r="B6" s="15" t="s">
        <v>107</v>
      </c>
    </row>
    <row r="7" customFormat="false" ht="15" hidden="false" customHeight="false" outlineLevel="0" collapsed="false">
      <c r="A7" s="36" t="s">
        <v>108</v>
      </c>
      <c r="B7" s="15" t="s">
        <v>109</v>
      </c>
    </row>
    <row r="8" customFormat="false" ht="15" hidden="false" customHeight="false" outlineLevel="0" collapsed="false">
      <c r="A8" s="36" t="s">
        <v>110</v>
      </c>
      <c r="B8" s="15" t="s">
        <v>111</v>
      </c>
    </row>
    <row r="9" customFormat="false" ht="15" hidden="false" customHeight="false" outlineLevel="0" collapsed="false">
      <c r="A9" s="36" t="s">
        <v>112</v>
      </c>
      <c r="B9" s="15" t="s">
        <v>113</v>
      </c>
    </row>
    <row r="10" customFormat="false" ht="15" hidden="false" customHeight="false" outlineLevel="0" collapsed="false">
      <c r="A10" s="36" t="s">
        <v>114</v>
      </c>
      <c r="B10" s="15" t="s">
        <v>115</v>
      </c>
    </row>
    <row r="11" customFormat="false" ht="15" hidden="false" customHeight="false" outlineLevel="0" collapsed="false">
      <c r="A11" s="36" t="s">
        <v>116</v>
      </c>
      <c r="B11" s="15" t="s">
        <v>117</v>
      </c>
    </row>
    <row r="12" customFormat="false" ht="15" hidden="false" customHeight="false" outlineLevel="0" collapsed="false">
      <c r="A12" s="36" t="s">
        <v>118</v>
      </c>
      <c r="B12" s="15" t="s">
        <v>119</v>
      </c>
    </row>
    <row r="13" customFormat="false" ht="15" hidden="false" customHeight="false" outlineLevel="0" collapsed="false">
      <c r="A13" s="36" t="s">
        <v>120</v>
      </c>
      <c r="B13" s="15" t="s">
        <v>121</v>
      </c>
    </row>
    <row r="14" customFormat="false" ht="15" hidden="false" customHeight="false" outlineLevel="0" collapsed="false">
      <c r="A14" s="36" t="s">
        <v>122</v>
      </c>
      <c r="B14" s="15" t="s">
        <v>123</v>
      </c>
    </row>
    <row r="15" customFormat="false" ht="15" hidden="false" customHeight="false" outlineLevel="0" collapsed="false">
      <c r="A15" s="36" t="s">
        <v>124</v>
      </c>
      <c r="B15" s="15" t="s">
        <v>125</v>
      </c>
    </row>
    <row r="16" customFormat="false" ht="15" hidden="false" customHeight="false" outlineLevel="0" collapsed="false">
      <c r="A16" s="36" t="s">
        <v>126</v>
      </c>
      <c r="B16" s="15" t="s">
        <v>127</v>
      </c>
    </row>
    <row r="17" customFormat="false" ht="15" hidden="false" customHeight="false" outlineLevel="0" collapsed="false">
      <c r="A17" s="36" t="s">
        <v>128</v>
      </c>
      <c r="B17" s="15" t="s">
        <v>129</v>
      </c>
    </row>
    <row r="18" customFormat="false" ht="15" hidden="false" customHeight="false" outlineLevel="0" collapsed="false">
      <c r="A18" s="36" t="s">
        <v>130</v>
      </c>
      <c r="B18" s="15" t="s">
        <v>131</v>
      </c>
    </row>
    <row r="19" customFormat="false" ht="15" hidden="false" customHeight="false" outlineLevel="0" collapsed="false">
      <c r="A19" s="36" t="s">
        <v>132</v>
      </c>
      <c r="B19" s="15" t="s">
        <v>133</v>
      </c>
    </row>
    <row r="20" customFormat="false" ht="15" hidden="false" customHeight="false" outlineLevel="0" collapsed="false">
      <c r="A20" s="36" t="s">
        <v>134</v>
      </c>
      <c r="B20" s="15" t="s">
        <v>135</v>
      </c>
    </row>
    <row r="21" customFormat="false" ht="15" hidden="false" customHeight="false" outlineLevel="0" collapsed="false">
      <c r="A21" s="36" t="s">
        <v>136</v>
      </c>
      <c r="B21" s="15" t="s">
        <v>137</v>
      </c>
    </row>
    <row r="23" customFormat="false" ht="15" hidden="false" customHeight="false" outlineLevel="0" collapsed="false">
      <c r="A23" s="10" t="s">
        <v>138</v>
      </c>
    </row>
    <row r="24" customFormat="false" ht="15" hidden="false" customHeight="true" outlineLevel="0" collapsed="false">
      <c r="A24" s="37" t="s">
        <v>139</v>
      </c>
      <c r="B24" s="37"/>
    </row>
    <row r="25" customFormat="false" ht="15" hidden="false" customHeight="true" outlineLevel="0" collapsed="false">
      <c r="A25" s="37" t="s">
        <v>140</v>
      </c>
      <c r="B25" s="37"/>
    </row>
    <row r="26" customFormat="false" ht="15" hidden="false" customHeight="true" outlineLevel="0" collapsed="false">
      <c r="A26" s="37" t="s">
        <v>141</v>
      </c>
      <c r="B26" s="37"/>
    </row>
    <row r="27" customFormat="false" ht="15" hidden="false" customHeight="true" outlineLevel="0" collapsed="false">
      <c r="A27" s="37" t="s">
        <v>142</v>
      </c>
      <c r="B27" s="37"/>
    </row>
    <row r="28" customFormat="false" ht="15" hidden="false" customHeight="true" outlineLevel="0" collapsed="false">
      <c r="A28" s="37" t="s">
        <v>143</v>
      </c>
      <c r="B28" s="37"/>
    </row>
    <row r="29" customFormat="false" ht="23.85" hidden="false" customHeight="true" outlineLevel="0" collapsed="false">
      <c r="A29" s="37" t="s">
        <v>144</v>
      </c>
      <c r="B29" s="37"/>
    </row>
    <row r="30" customFormat="false" ht="15" hidden="false" customHeight="true" outlineLevel="0" collapsed="false">
      <c r="A30" s="37" t="s">
        <v>145</v>
      </c>
      <c r="B30" s="37"/>
    </row>
    <row r="32" customFormat="false" ht="15" hidden="false" customHeight="false" outlineLevel="0" collapsed="false">
      <c r="A32" s="33" t="s">
        <v>146</v>
      </c>
    </row>
  </sheetData>
  <sheetProtection sheet="true"/>
  <mergeCells count="10">
    <mergeCell ref="A1:B1"/>
    <mergeCell ref="A2:B2"/>
    <mergeCell ref="A3:B3"/>
    <mergeCell ref="A24:B24"/>
    <mergeCell ref="A25:B25"/>
    <mergeCell ref="A26:B26"/>
    <mergeCell ref="A27:B27"/>
    <mergeCell ref="A28:B28"/>
    <mergeCell ref="A29:B29"/>
    <mergeCell ref="A30:B30"/>
  </mergeCells>
  <hyperlinks>
    <hyperlink ref="A6" r:id="rId1" location="a-84" display="المادة 84"/>
    <hyperlink ref="A7" r:id="rId2" location="a-85" display="المادة 85"/>
    <hyperlink ref="A8" r:id="rId3" location="a-87" display="المادة 87"/>
    <hyperlink ref="A9" r:id="rId4" location="a-81" display="المادة 81"/>
    <hyperlink ref="A10" r:id="rId5" location="a-80" display="المادة 80"/>
    <hyperlink ref="A11" r:id="rId6" location="a-54" display="المادة 54"/>
    <hyperlink ref="A12" r:id="rId7" location="a-10" display="المادة 10"/>
    <hyperlink ref="A13" r:id="rId8" location="a-2" display="المادة 2"/>
    <hyperlink ref="A14" r:id="rId9" location="a-86" display="المادة 86"/>
    <hyperlink ref="A15" r:id="rId10" location="a-96" display="المادة 96"/>
    <hyperlink ref="A16" r:id="rId11" location="a-116" display="المادة 116"/>
    <hyperlink ref="A17" r:id="rId12" location="a-111" display="المادة 111"/>
    <hyperlink ref="A18" r:id="rId13" location="a-109" display="المادة 109"/>
    <hyperlink ref="A19" r:id="rId14" location="a-120" display="المادة 120"/>
    <hyperlink ref="A20" r:id="rId15" location="a-88" display="المادة 88"/>
    <hyperlink ref="A21" r:id="rId16" location="r27" display="المادة 27 من اللائحة"/>
    <hyperlink ref="A32" r:id="rId17" display="الحاسبة المجانية على الموقع: lawaeh.com/tools/end-of-servic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3" min="3" style="0" width="90"/>
  </cols>
  <sheetData>
    <row r="1" customFormat="false" ht="15" hidden="false" customHeight="false" outlineLevel="0" collapsed="false">
      <c r="A1" s="10" t="s">
        <v>147</v>
      </c>
      <c r="B1" s="10" t="s">
        <v>148</v>
      </c>
      <c r="C1" s="10" t="s">
        <v>93</v>
      </c>
      <c r="E1" s="10" t="s">
        <v>45</v>
      </c>
      <c r="F1" s="10" t="s">
        <v>81</v>
      </c>
    </row>
    <row r="2" customFormat="false" ht="15" hidden="false" customHeight="false" outlineLevel="0" collapsed="false">
      <c r="A2" s="34" t="s">
        <v>70</v>
      </c>
      <c r="B2" s="34" t="s">
        <v>149</v>
      </c>
      <c r="C2" s="34" t="s">
        <v>150</v>
      </c>
      <c r="E2" s="34" t="s">
        <v>67</v>
      </c>
      <c r="F2" s="34" t="s">
        <v>8</v>
      </c>
    </row>
    <row r="3" customFormat="false" ht="15" hidden="false" customHeight="false" outlineLevel="0" collapsed="false">
      <c r="A3" s="34" t="s">
        <v>151</v>
      </c>
      <c r="B3" s="34" t="s">
        <v>149</v>
      </c>
      <c r="C3" s="34" t="s">
        <v>150</v>
      </c>
      <c r="E3" s="34" t="s">
        <v>75</v>
      </c>
      <c r="F3" s="34" t="s">
        <v>152</v>
      </c>
    </row>
    <row r="4" customFormat="false" ht="15" hidden="false" customHeight="false" outlineLevel="0" collapsed="false">
      <c r="A4" s="34" t="s">
        <v>153</v>
      </c>
      <c r="B4" s="34" t="s">
        <v>154</v>
      </c>
      <c r="C4" s="34" t="s">
        <v>155</v>
      </c>
      <c r="E4" s="34" t="s">
        <v>156</v>
      </c>
    </row>
    <row r="5" customFormat="false" ht="15" hidden="false" customHeight="false" outlineLevel="0" collapsed="false">
      <c r="A5" s="34" t="s">
        <v>157</v>
      </c>
      <c r="B5" s="34" t="s">
        <v>154</v>
      </c>
      <c r="C5" s="34" t="s">
        <v>155</v>
      </c>
    </row>
    <row r="6" customFormat="false" ht="15" hidden="false" customHeight="false" outlineLevel="0" collapsed="false">
      <c r="A6" s="34" t="s">
        <v>158</v>
      </c>
      <c r="B6" s="34" t="s">
        <v>154</v>
      </c>
      <c r="C6" s="34" t="s">
        <v>155</v>
      </c>
    </row>
    <row r="7" customFormat="false" ht="15" hidden="false" customHeight="false" outlineLevel="0" collapsed="false">
      <c r="A7" s="34" t="s">
        <v>159</v>
      </c>
      <c r="B7" s="34" t="s">
        <v>154</v>
      </c>
      <c r="C7" s="34" t="s">
        <v>155</v>
      </c>
    </row>
    <row r="8" customFormat="false" ht="15" hidden="false" customHeight="false" outlineLevel="0" collapsed="false">
      <c r="A8" s="34" t="s">
        <v>160</v>
      </c>
      <c r="B8" s="34" t="s">
        <v>154</v>
      </c>
      <c r="C8" s="34" t="s">
        <v>155</v>
      </c>
    </row>
    <row r="9" customFormat="false" ht="15" hidden="false" customHeight="false" outlineLevel="0" collapsed="false">
      <c r="A9" s="34" t="s">
        <v>161</v>
      </c>
      <c r="B9" s="34" t="s">
        <v>154</v>
      </c>
      <c r="C9" s="34" t="s">
        <v>155</v>
      </c>
    </row>
    <row r="10" customFormat="false" ht="15" hidden="false" customHeight="false" outlineLevel="0" collapsed="false">
      <c r="A10" s="34" t="s">
        <v>162</v>
      </c>
      <c r="B10" s="34" t="s">
        <v>163</v>
      </c>
      <c r="C10" s="34" t="s">
        <v>164</v>
      </c>
    </row>
    <row r="11" customFormat="false" ht="15" hidden="false" customHeight="false" outlineLevel="0" collapsed="false">
      <c r="A11" s="34" t="s">
        <v>165</v>
      </c>
      <c r="B11" s="34" t="s">
        <v>163</v>
      </c>
      <c r="C11" s="34" t="s">
        <v>166</v>
      </c>
    </row>
    <row r="12" customFormat="false" ht="15" hidden="false" customHeight="false" outlineLevel="0" collapsed="false">
      <c r="A12" s="34" t="s">
        <v>167</v>
      </c>
      <c r="B12" s="34" t="s">
        <v>154</v>
      </c>
      <c r="C12" s="34" t="s">
        <v>168</v>
      </c>
    </row>
    <row r="13" customFormat="false" ht="15" hidden="false" customHeight="false" outlineLevel="0" collapsed="false">
      <c r="A13" s="34" t="s">
        <v>169</v>
      </c>
      <c r="B13" s="34" t="s">
        <v>154</v>
      </c>
      <c r="C13" s="34" t="s">
        <v>170</v>
      </c>
    </row>
    <row r="14" customFormat="false" ht="15" hidden="false" customHeight="false" outlineLevel="0" collapsed="false">
      <c r="A14" s="34" t="s">
        <v>171</v>
      </c>
      <c r="B14" s="34" t="s">
        <v>154</v>
      </c>
      <c r="C14" s="34" t="s">
        <v>155</v>
      </c>
    </row>
    <row r="15" customFormat="false" ht="15" hidden="false" customHeight="false" outlineLevel="0" collapsed="false">
      <c r="A15" s="34" t="s">
        <v>172</v>
      </c>
      <c r="B15" s="34" t="s">
        <v>154</v>
      </c>
      <c r="C15" s="34" t="s">
        <v>155</v>
      </c>
    </row>
    <row r="16" customFormat="false" ht="15" hidden="false" customHeight="false" outlineLevel="0" collapsed="false">
      <c r="A16" s="34" t="s">
        <v>173</v>
      </c>
      <c r="B16" s="34" t="s">
        <v>154</v>
      </c>
      <c r="C16" s="34" t="s">
        <v>155</v>
      </c>
    </row>
    <row r="17" customFormat="false" ht="15" hidden="false" customHeight="false" outlineLevel="0" collapsed="false">
      <c r="A17" s="34" t="s">
        <v>174</v>
      </c>
      <c r="B17" s="34" t="s">
        <v>154</v>
      </c>
      <c r="C17" s="34" t="s">
        <v>155</v>
      </c>
    </row>
    <row r="18" customFormat="false" ht="15" hidden="false" customHeight="false" outlineLevel="0" collapsed="false">
      <c r="A18" s="34" t="s">
        <v>175</v>
      </c>
      <c r="B18" s="34" t="s">
        <v>154</v>
      </c>
      <c r="C18" s="34" t="s">
        <v>176</v>
      </c>
    </row>
    <row r="19" customFormat="false" ht="15" hidden="false" customHeight="false" outlineLevel="0" collapsed="false">
      <c r="A19" s="34" t="s">
        <v>177</v>
      </c>
      <c r="B19" s="34" t="s">
        <v>154</v>
      </c>
      <c r="C19" s="34" t="s">
        <v>178</v>
      </c>
    </row>
    <row r="20" customFormat="false" ht="15" hidden="false" customHeight="false" outlineLevel="0" collapsed="false">
      <c r="A20" s="34" t="s">
        <v>179</v>
      </c>
      <c r="B20" s="34" t="s">
        <v>154</v>
      </c>
      <c r="C20" s="34" t="s">
        <v>180</v>
      </c>
    </row>
    <row r="21" customFormat="false" ht="15" hidden="false" customHeight="false" outlineLevel="0" collapsed="false">
      <c r="A21" s="34" t="s">
        <v>181</v>
      </c>
      <c r="B21" s="34" t="s">
        <v>154</v>
      </c>
      <c r="C21" s="34" t="s">
        <v>182</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98"/>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8"/>
    <col collapsed="false" customWidth="true" hidden="false" outlineLevel="0" max="3" min="3" style="0" width="12"/>
    <col collapsed="false" customWidth="true" hidden="false" outlineLevel="0" max="4" min="4" style="0" width="8"/>
  </cols>
  <sheetData>
    <row r="1" customFormat="false" ht="202.95" hidden="false" customHeight="false" outlineLevel="0" collapsed="false">
      <c r="A1" s="10" t="s">
        <v>183</v>
      </c>
      <c r="B1" s="10" t="s">
        <v>184</v>
      </c>
      <c r="C1" s="10" t="s">
        <v>185</v>
      </c>
      <c r="D1" s="10" t="s">
        <v>186</v>
      </c>
      <c r="F1" s="8" t="s">
        <v>187</v>
      </c>
    </row>
    <row r="2" customFormat="false" ht="15" hidden="false" customHeight="false" outlineLevel="0" collapsed="false">
      <c r="A2" s="0" t="n">
        <v>1343</v>
      </c>
      <c r="B2" s="0" t="n">
        <v>1</v>
      </c>
      <c r="C2" s="38" t="n">
        <v>8980</v>
      </c>
      <c r="D2" s="0" t="n">
        <v>30</v>
      </c>
    </row>
    <row r="3" customFormat="false" ht="15" hidden="false" customHeight="false" outlineLevel="0" collapsed="false">
      <c r="A3" s="0" t="n">
        <v>1343</v>
      </c>
      <c r="B3" s="0" t="n">
        <v>2</v>
      </c>
      <c r="C3" s="38" t="n">
        <v>9010</v>
      </c>
      <c r="D3" s="0" t="n">
        <v>29</v>
      </c>
    </row>
    <row r="4" customFormat="false" ht="15" hidden="false" customHeight="false" outlineLevel="0" collapsed="false">
      <c r="A4" s="0" t="n">
        <v>1343</v>
      </c>
      <c r="B4" s="0" t="n">
        <v>3</v>
      </c>
      <c r="C4" s="38" t="n">
        <v>9039</v>
      </c>
      <c r="D4" s="0" t="n">
        <v>30</v>
      </c>
    </row>
    <row r="5" customFormat="false" ht="15" hidden="false" customHeight="false" outlineLevel="0" collapsed="false">
      <c r="A5" s="0" t="n">
        <v>1343</v>
      </c>
      <c r="B5" s="0" t="n">
        <v>4</v>
      </c>
      <c r="C5" s="38" t="n">
        <v>9069</v>
      </c>
      <c r="D5" s="0" t="n">
        <v>30</v>
      </c>
    </row>
    <row r="6" customFormat="false" ht="15" hidden="false" customHeight="false" outlineLevel="0" collapsed="false">
      <c r="A6" s="0" t="n">
        <v>1343</v>
      </c>
      <c r="B6" s="0" t="n">
        <v>5</v>
      </c>
      <c r="C6" s="38" t="n">
        <v>9099</v>
      </c>
      <c r="D6" s="0" t="n">
        <v>29</v>
      </c>
    </row>
    <row r="7" customFormat="false" ht="15" hidden="false" customHeight="false" outlineLevel="0" collapsed="false">
      <c r="A7" s="0" t="n">
        <v>1343</v>
      </c>
      <c r="B7" s="0" t="n">
        <v>6</v>
      </c>
      <c r="C7" s="38" t="n">
        <v>9128</v>
      </c>
      <c r="D7" s="0" t="n">
        <v>30</v>
      </c>
    </row>
    <row r="8" customFormat="false" ht="15" hidden="false" customHeight="false" outlineLevel="0" collapsed="false">
      <c r="A8" s="0" t="n">
        <v>1343</v>
      </c>
      <c r="B8" s="0" t="n">
        <v>7</v>
      </c>
      <c r="C8" s="38" t="n">
        <v>9158</v>
      </c>
      <c r="D8" s="0" t="n">
        <v>30</v>
      </c>
    </row>
    <row r="9" customFormat="false" ht="15" hidden="false" customHeight="false" outlineLevel="0" collapsed="false">
      <c r="A9" s="0" t="n">
        <v>1343</v>
      </c>
      <c r="B9" s="0" t="n">
        <v>8</v>
      </c>
      <c r="C9" s="38" t="n">
        <v>9188</v>
      </c>
      <c r="D9" s="0" t="n">
        <v>30</v>
      </c>
    </row>
    <row r="10" customFormat="false" ht="15" hidden="false" customHeight="false" outlineLevel="0" collapsed="false">
      <c r="A10" s="0" t="n">
        <v>1343</v>
      </c>
      <c r="B10" s="0" t="n">
        <v>9</v>
      </c>
      <c r="C10" s="38" t="n">
        <v>9218</v>
      </c>
      <c r="D10" s="0" t="n">
        <v>28</v>
      </c>
    </row>
    <row r="11" customFormat="false" ht="15" hidden="false" customHeight="false" outlineLevel="0" collapsed="false">
      <c r="A11" s="0" t="n">
        <v>1343</v>
      </c>
      <c r="B11" s="0" t="n">
        <v>10</v>
      </c>
      <c r="C11" s="38" t="n">
        <v>9246</v>
      </c>
      <c r="D11" s="0" t="n">
        <v>30</v>
      </c>
    </row>
    <row r="12" customFormat="false" ht="15" hidden="false" customHeight="false" outlineLevel="0" collapsed="false">
      <c r="A12" s="0" t="n">
        <v>1343</v>
      </c>
      <c r="B12" s="0" t="n">
        <v>11</v>
      </c>
      <c r="C12" s="38" t="n">
        <v>9276</v>
      </c>
      <c r="D12" s="0" t="n">
        <v>30</v>
      </c>
    </row>
    <row r="13" customFormat="false" ht="15" hidden="false" customHeight="false" outlineLevel="0" collapsed="false">
      <c r="A13" s="0" t="n">
        <v>1343</v>
      </c>
      <c r="B13" s="0" t="n">
        <v>12</v>
      </c>
      <c r="C13" s="38" t="n">
        <v>9306</v>
      </c>
      <c r="D13" s="0" t="n">
        <v>30</v>
      </c>
    </row>
    <row r="14" customFormat="false" ht="15" hidden="false" customHeight="false" outlineLevel="0" collapsed="false">
      <c r="A14" s="0" t="n">
        <v>1344</v>
      </c>
      <c r="B14" s="0" t="n">
        <v>1</v>
      </c>
      <c r="C14" s="38" t="n">
        <v>9336</v>
      </c>
      <c r="D14" s="0" t="n">
        <v>29</v>
      </c>
    </row>
    <row r="15" customFormat="false" ht="15" hidden="false" customHeight="false" outlineLevel="0" collapsed="false">
      <c r="A15" s="0" t="n">
        <v>1344</v>
      </c>
      <c r="B15" s="0" t="n">
        <v>2</v>
      </c>
      <c r="C15" s="38" t="n">
        <v>9365</v>
      </c>
      <c r="D15" s="0" t="n">
        <v>29</v>
      </c>
    </row>
    <row r="16" customFormat="false" ht="15" hidden="false" customHeight="false" outlineLevel="0" collapsed="false">
      <c r="A16" s="0" t="n">
        <v>1344</v>
      </c>
      <c r="B16" s="0" t="n">
        <v>3</v>
      </c>
      <c r="C16" s="38" t="n">
        <v>9394</v>
      </c>
      <c r="D16" s="0" t="n">
        <v>30</v>
      </c>
    </row>
    <row r="17" customFormat="false" ht="15" hidden="false" customHeight="false" outlineLevel="0" collapsed="false">
      <c r="A17" s="0" t="n">
        <v>1344</v>
      </c>
      <c r="B17" s="0" t="n">
        <v>4</v>
      </c>
      <c r="C17" s="38" t="n">
        <v>9424</v>
      </c>
      <c r="D17" s="0" t="n">
        <v>29</v>
      </c>
    </row>
    <row r="18" customFormat="false" ht="15" hidden="false" customHeight="false" outlineLevel="0" collapsed="false">
      <c r="A18" s="0" t="n">
        <v>1344</v>
      </c>
      <c r="B18" s="0" t="n">
        <v>5</v>
      </c>
      <c r="C18" s="38" t="n">
        <v>9453</v>
      </c>
      <c r="D18" s="0" t="n">
        <v>30</v>
      </c>
    </row>
    <row r="19" customFormat="false" ht="15" hidden="false" customHeight="false" outlineLevel="0" collapsed="false">
      <c r="A19" s="0" t="n">
        <v>1344</v>
      </c>
      <c r="B19" s="0" t="n">
        <v>6</v>
      </c>
      <c r="C19" s="38" t="n">
        <v>9483</v>
      </c>
      <c r="D19" s="0" t="n">
        <v>29</v>
      </c>
    </row>
    <row r="20" customFormat="false" ht="15" hidden="false" customHeight="false" outlineLevel="0" collapsed="false">
      <c r="A20" s="0" t="n">
        <v>1344</v>
      </c>
      <c r="B20" s="0" t="n">
        <v>7</v>
      </c>
      <c r="C20" s="38" t="n">
        <v>9512</v>
      </c>
      <c r="D20" s="0" t="n">
        <v>30</v>
      </c>
    </row>
    <row r="21" customFormat="false" ht="15" hidden="false" customHeight="false" outlineLevel="0" collapsed="false">
      <c r="A21" s="0" t="n">
        <v>1344</v>
      </c>
      <c r="B21" s="0" t="n">
        <v>8</v>
      </c>
      <c r="C21" s="38" t="n">
        <v>9542</v>
      </c>
      <c r="D21" s="0" t="n">
        <v>29</v>
      </c>
    </row>
    <row r="22" customFormat="false" ht="15" hidden="false" customHeight="false" outlineLevel="0" collapsed="false">
      <c r="A22" s="0" t="n">
        <v>1344</v>
      </c>
      <c r="B22" s="0" t="n">
        <v>9</v>
      </c>
      <c r="C22" s="38" t="n">
        <v>9571</v>
      </c>
      <c r="D22" s="0" t="n">
        <v>30</v>
      </c>
    </row>
    <row r="23" customFormat="false" ht="15" hidden="false" customHeight="false" outlineLevel="0" collapsed="false">
      <c r="A23" s="0" t="n">
        <v>1344</v>
      </c>
      <c r="B23" s="0" t="n">
        <v>10</v>
      </c>
      <c r="C23" s="38" t="n">
        <v>9601</v>
      </c>
      <c r="D23" s="0" t="n">
        <v>29</v>
      </c>
    </row>
    <row r="24" customFormat="false" ht="15" hidden="false" customHeight="false" outlineLevel="0" collapsed="false">
      <c r="A24" s="0" t="n">
        <v>1344</v>
      </c>
      <c r="B24" s="0" t="n">
        <v>11</v>
      </c>
      <c r="C24" s="38" t="n">
        <v>9630</v>
      </c>
      <c r="D24" s="0" t="n">
        <v>30</v>
      </c>
    </row>
    <row r="25" customFormat="false" ht="15" hidden="false" customHeight="false" outlineLevel="0" collapsed="false">
      <c r="A25" s="0" t="n">
        <v>1344</v>
      </c>
      <c r="B25" s="0" t="n">
        <v>12</v>
      </c>
      <c r="C25" s="38" t="n">
        <v>9660</v>
      </c>
      <c r="D25" s="0" t="n">
        <v>29</v>
      </c>
    </row>
    <row r="26" customFormat="false" ht="15" hidden="false" customHeight="false" outlineLevel="0" collapsed="false">
      <c r="A26" s="0" t="n">
        <v>1345</v>
      </c>
      <c r="B26" s="0" t="n">
        <v>1</v>
      </c>
      <c r="C26" s="38" t="n">
        <v>9689</v>
      </c>
      <c r="D26" s="0" t="n">
        <v>30</v>
      </c>
    </row>
    <row r="27" customFormat="false" ht="15" hidden="false" customHeight="false" outlineLevel="0" collapsed="false">
      <c r="A27" s="0" t="n">
        <v>1345</v>
      </c>
      <c r="B27" s="0" t="n">
        <v>2</v>
      </c>
      <c r="C27" s="38" t="n">
        <v>9719</v>
      </c>
      <c r="D27" s="0" t="n">
        <v>29</v>
      </c>
    </row>
    <row r="28" customFormat="false" ht="15" hidden="false" customHeight="false" outlineLevel="0" collapsed="false">
      <c r="A28" s="0" t="n">
        <v>1345</v>
      </c>
      <c r="B28" s="0" t="n">
        <v>3</v>
      </c>
      <c r="C28" s="38" t="n">
        <v>9748</v>
      </c>
      <c r="D28" s="0" t="n">
        <v>30</v>
      </c>
    </row>
    <row r="29" customFormat="false" ht="15" hidden="false" customHeight="false" outlineLevel="0" collapsed="false">
      <c r="A29" s="0" t="n">
        <v>1345</v>
      </c>
      <c r="B29" s="0" t="n">
        <v>4</v>
      </c>
      <c r="C29" s="38" t="n">
        <v>9778</v>
      </c>
      <c r="D29" s="0" t="n">
        <v>29</v>
      </c>
    </row>
    <row r="30" customFormat="false" ht="15" hidden="false" customHeight="false" outlineLevel="0" collapsed="false">
      <c r="A30" s="0" t="n">
        <v>1345</v>
      </c>
      <c r="B30" s="0" t="n">
        <v>5</v>
      </c>
      <c r="C30" s="38" t="n">
        <v>9807</v>
      </c>
      <c r="D30" s="0" t="n">
        <v>31</v>
      </c>
    </row>
    <row r="31" customFormat="false" ht="15" hidden="false" customHeight="false" outlineLevel="0" collapsed="false">
      <c r="A31" s="0" t="n">
        <v>1345</v>
      </c>
      <c r="B31" s="0" t="n">
        <v>6</v>
      </c>
      <c r="C31" s="38" t="n">
        <v>9838</v>
      </c>
      <c r="D31" s="0" t="n">
        <v>29</v>
      </c>
    </row>
    <row r="32" customFormat="false" ht="15" hidden="false" customHeight="false" outlineLevel="0" collapsed="false">
      <c r="A32" s="0" t="n">
        <v>1345</v>
      </c>
      <c r="B32" s="0" t="n">
        <v>7</v>
      </c>
      <c r="C32" s="38" t="n">
        <v>9867</v>
      </c>
      <c r="D32" s="0" t="n">
        <v>30</v>
      </c>
    </row>
    <row r="33" customFormat="false" ht="15" hidden="false" customHeight="false" outlineLevel="0" collapsed="false">
      <c r="A33" s="0" t="n">
        <v>1345</v>
      </c>
      <c r="B33" s="0" t="n">
        <v>8</v>
      </c>
      <c r="C33" s="38" t="n">
        <v>9897</v>
      </c>
      <c r="D33" s="0" t="n">
        <v>28</v>
      </c>
    </row>
    <row r="34" customFormat="false" ht="15" hidden="false" customHeight="false" outlineLevel="0" collapsed="false">
      <c r="A34" s="0" t="n">
        <v>1345</v>
      </c>
      <c r="B34" s="0" t="n">
        <v>9</v>
      </c>
      <c r="C34" s="38" t="n">
        <v>9925</v>
      </c>
      <c r="D34" s="0" t="n">
        <v>30</v>
      </c>
    </row>
    <row r="35" customFormat="false" ht="15" hidden="false" customHeight="false" outlineLevel="0" collapsed="false">
      <c r="A35" s="0" t="n">
        <v>1345</v>
      </c>
      <c r="B35" s="0" t="n">
        <v>10</v>
      </c>
      <c r="C35" s="38" t="n">
        <v>9955</v>
      </c>
      <c r="D35" s="0" t="n">
        <v>30</v>
      </c>
    </row>
    <row r="36" customFormat="false" ht="15" hidden="false" customHeight="false" outlineLevel="0" collapsed="false">
      <c r="A36" s="0" t="n">
        <v>1345</v>
      </c>
      <c r="B36" s="0" t="n">
        <v>11</v>
      </c>
      <c r="C36" s="38" t="n">
        <v>9985</v>
      </c>
      <c r="D36" s="0" t="n">
        <v>29</v>
      </c>
    </row>
    <row r="37" customFormat="false" ht="15" hidden="false" customHeight="false" outlineLevel="0" collapsed="false">
      <c r="A37" s="0" t="n">
        <v>1345</v>
      </c>
      <c r="B37" s="0" t="n">
        <v>12</v>
      </c>
      <c r="C37" s="38" t="n">
        <v>10014</v>
      </c>
      <c r="D37" s="0" t="n">
        <v>30</v>
      </c>
    </row>
    <row r="38" customFormat="false" ht="15" hidden="false" customHeight="false" outlineLevel="0" collapsed="false">
      <c r="A38" s="0" t="n">
        <v>1346</v>
      </c>
      <c r="B38" s="0" t="n">
        <v>1</v>
      </c>
      <c r="C38" s="38" t="n">
        <v>10044</v>
      </c>
      <c r="D38" s="0" t="n">
        <v>29</v>
      </c>
    </row>
    <row r="39" customFormat="false" ht="15" hidden="false" customHeight="false" outlineLevel="0" collapsed="false">
      <c r="A39" s="0" t="n">
        <v>1346</v>
      </c>
      <c r="B39" s="0" t="n">
        <v>2</v>
      </c>
      <c r="C39" s="38" t="n">
        <v>10073</v>
      </c>
      <c r="D39" s="0" t="n">
        <v>29</v>
      </c>
    </row>
    <row r="40" customFormat="false" ht="15" hidden="false" customHeight="false" outlineLevel="0" collapsed="false">
      <c r="A40" s="0" t="n">
        <v>1346</v>
      </c>
      <c r="B40" s="0" t="n">
        <v>3</v>
      </c>
      <c r="C40" s="38" t="n">
        <v>10102</v>
      </c>
      <c r="D40" s="0" t="n">
        <v>30</v>
      </c>
    </row>
    <row r="41" customFormat="false" ht="15" hidden="false" customHeight="false" outlineLevel="0" collapsed="false">
      <c r="A41" s="0" t="n">
        <v>1346</v>
      </c>
      <c r="B41" s="0" t="n">
        <v>4</v>
      </c>
      <c r="C41" s="38" t="n">
        <v>10132</v>
      </c>
      <c r="D41" s="0" t="n">
        <v>30</v>
      </c>
    </row>
    <row r="42" customFormat="false" ht="15" hidden="false" customHeight="false" outlineLevel="0" collapsed="false">
      <c r="A42" s="0" t="n">
        <v>1346</v>
      </c>
      <c r="B42" s="0" t="n">
        <v>5</v>
      </c>
      <c r="C42" s="38" t="n">
        <v>10162</v>
      </c>
      <c r="D42" s="0" t="n">
        <v>29</v>
      </c>
    </row>
    <row r="43" customFormat="false" ht="15" hidden="false" customHeight="false" outlineLevel="0" collapsed="false">
      <c r="A43" s="0" t="n">
        <v>1346</v>
      </c>
      <c r="B43" s="0" t="n">
        <v>6</v>
      </c>
      <c r="C43" s="38" t="n">
        <v>10191</v>
      </c>
      <c r="D43" s="0" t="n">
        <v>30</v>
      </c>
    </row>
    <row r="44" customFormat="false" ht="15" hidden="false" customHeight="false" outlineLevel="0" collapsed="false">
      <c r="A44" s="0" t="n">
        <v>1346</v>
      </c>
      <c r="B44" s="0" t="n">
        <v>7</v>
      </c>
      <c r="C44" s="38" t="n">
        <v>10221</v>
      </c>
      <c r="D44" s="0" t="n">
        <v>30</v>
      </c>
    </row>
    <row r="45" customFormat="false" ht="15" hidden="false" customHeight="false" outlineLevel="0" collapsed="false">
      <c r="A45" s="0" t="n">
        <v>1346</v>
      </c>
      <c r="B45" s="0" t="n">
        <v>8</v>
      </c>
      <c r="C45" s="38" t="n">
        <v>10251</v>
      </c>
      <c r="D45" s="0" t="n">
        <v>29</v>
      </c>
    </row>
    <row r="46" customFormat="false" ht="15" hidden="false" customHeight="false" outlineLevel="0" collapsed="false">
      <c r="A46" s="0" t="n">
        <v>1346</v>
      </c>
      <c r="B46" s="0" t="n">
        <v>9</v>
      </c>
      <c r="C46" s="38" t="n">
        <v>10280</v>
      </c>
      <c r="D46" s="0" t="n">
        <v>29</v>
      </c>
    </row>
    <row r="47" customFormat="false" ht="15" hidden="false" customHeight="false" outlineLevel="0" collapsed="false">
      <c r="A47" s="0" t="n">
        <v>1346</v>
      </c>
      <c r="B47" s="0" t="n">
        <v>10</v>
      </c>
      <c r="C47" s="38" t="n">
        <v>10309</v>
      </c>
      <c r="D47" s="0" t="n">
        <v>30</v>
      </c>
    </row>
    <row r="48" customFormat="false" ht="15" hidden="false" customHeight="false" outlineLevel="0" collapsed="false">
      <c r="A48" s="0" t="n">
        <v>1346</v>
      </c>
      <c r="B48" s="0" t="n">
        <v>11</v>
      </c>
      <c r="C48" s="38" t="n">
        <v>10339</v>
      </c>
      <c r="D48" s="0" t="n">
        <v>30</v>
      </c>
    </row>
    <row r="49" customFormat="false" ht="15" hidden="false" customHeight="false" outlineLevel="0" collapsed="false">
      <c r="A49" s="0" t="n">
        <v>1346</v>
      </c>
      <c r="B49" s="0" t="n">
        <v>12</v>
      </c>
      <c r="C49" s="38" t="n">
        <v>10369</v>
      </c>
      <c r="D49" s="0" t="n">
        <v>29</v>
      </c>
    </row>
    <row r="50" customFormat="false" ht="15" hidden="false" customHeight="false" outlineLevel="0" collapsed="false">
      <c r="A50" s="0" t="n">
        <v>1347</v>
      </c>
      <c r="B50" s="0" t="n">
        <v>1</v>
      </c>
      <c r="C50" s="38" t="n">
        <v>10398</v>
      </c>
      <c r="D50" s="0" t="n">
        <v>29</v>
      </c>
    </row>
    <row r="51" customFormat="false" ht="15" hidden="false" customHeight="false" outlineLevel="0" collapsed="false">
      <c r="A51" s="0" t="n">
        <v>1347</v>
      </c>
      <c r="B51" s="0" t="n">
        <v>2</v>
      </c>
      <c r="C51" s="38" t="n">
        <v>10427</v>
      </c>
      <c r="D51" s="0" t="n">
        <v>29</v>
      </c>
    </row>
    <row r="52" customFormat="false" ht="15" hidden="false" customHeight="false" outlineLevel="0" collapsed="false">
      <c r="A52" s="0" t="n">
        <v>1347</v>
      </c>
      <c r="B52" s="0" t="n">
        <v>3</v>
      </c>
      <c r="C52" s="38" t="n">
        <v>10456</v>
      </c>
      <c r="D52" s="0" t="n">
        <v>30</v>
      </c>
    </row>
    <row r="53" customFormat="false" ht="15" hidden="false" customHeight="false" outlineLevel="0" collapsed="false">
      <c r="A53" s="0" t="n">
        <v>1347</v>
      </c>
      <c r="B53" s="0" t="n">
        <v>4</v>
      </c>
      <c r="C53" s="38" t="n">
        <v>10486</v>
      </c>
      <c r="D53" s="0" t="n">
        <v>30</v>
      </c>
    </row>
    <row r="54" customFormat="false" ht="15" hidden="false" customHeight="false" outlineLevel="0" collapsed="false">
      <c r="A54" s="0" t="n">
        <v>1347</v>
      </c>
      <c r="B54" s="0" t="n">
        <v>5</v>
      </c>
      <c r="C54" s="38" t="n">
        <v>10516</v>
      </c>
      <c r="D54" s="0" t="n">
        <v>29</v>
      </c>
    </row>
    <row r="55" customFormat="false" ht="15" hidden="false" customHeight="false" outlineLevel="0" collapsed="false">
      <c r="A55" s="0" t="n">
        <v>1347</v>
      </c>
      <c r="B55" s="0" t="n">
        <v>6</v>
      </c>
      <c r="C55" s="38" t="n">
        <v>10545</v>
      </c>
      <c r="D55" s="0" t="n">
        <v>30</v>
      </c>
    </row>
    <row r="56" customFormat="false" ht="15" hidden="false" customHeight="false" outlineLevel="0" collapsed="false">
      <c r="A56" s="0" t="n">
        <v>1347</v>
      </c>
      <c r="B56" s="0" t="n">
        <v>7</v>
      </c>
      <c r="C56" s="38" t="n">
        <v>10575</v>
      </c>
      <c r="D56" s="0" t="n">
        <v>30</v>
      </c>
    </row>
    <row r="57" customFormat="false" ht="15" hidden="false" customHeight="false" outlineLevel="0" collapsed="false">
      <c r="A57" s="0" t="n">
        <v>1347</v>
      </c>
      <c r="B57" s="0" t="n">
        <v>8</v>
      </c>
      <c r="C57" s="38" t="n">
        <v>10605</v>
      </c>
      <c r="D57" s="0" t="n">
        <v>29</v>
      </c>
    </row>
    <row r="58" customFormat="false" ht="15" hidden="false" customHeight="false" outlineLevel="0" collapsed="false">
      <c r="A58" s="0" t="n">
        <v>1347</v>
      </c>
      <c r="B58" s="0" t="n">
        <v>9</v>
      </c>
      <c r="C58" s="38" t="n">
        <v>10634</v>
      </c>
      <c r="D58" s="0" t="n">
        <v>30</v>
      </c>
    </row>
    <row r="59" customFormat="false" ht="15" hidden="false" customHeight="false" outlineLevel="0" collapsed="false">
      <c r="A59" s="0" t="n">
        <v>1347</v>
      </c>
      <c r="B59" s="0" t="n">
        <v>10</v>
      </c>
      <c r="C59" s="38" t="n">
        <v>10664</v>
      </c>
      <c r="D59" s="0" t="n">
        <v>30</v>
      </c>
    </row>
    <row r="60" customFormat="false" ht="15" hidden="false" customHeight="false" outlineLevel="0" collapsed="false">
      <c r="A60" s="0" t="n">
        <v>1347</v>
      </c>
      <c r="B60" s="0" t="n">
        <v>11</v>
      </c>
      <c r="C60" s="38" t="n">
        <v>10694</v>
      </c>
      <c r="D60" s="0" t="n">
        <v>29</v>
      </c>
    </row>
    <row r="61" customFormat="false" ht="15" hidden="false" customHeight="false" outlineLevel="0" collapsed="false">
      <c r="A61" s="0" t="n">
        <v>1347</v>
      </c>
      <c r="B61" s="0" t="n">
        <v>12</v>
      </c>
      <c r="C61" s="38" t="n">
        <v>10723</v>
      </c>
      <c r="D61" s="0" t="n">
        <v>29</v>
      </c>
    </row>
    <row r="62" customFormat="false" ht="15" hidden="false" customHeight="false" outlineLevel="0" collapsed="false">
      <c r="A62" s="0" t="n">
        <v>1348</v>
      </c>
      <c r="B62" s="0" t="n">
        <v>1</v>
      </c>
      <c r="C62" s="38" t="n">
        <v>10752</v>
      </c>
      <c r="D62" s="0" t="n">
        <v>30</v>
      </c>
    </row>
    <row r="63" customFormat="false" ht="15" hidden="false" customHeight="false" outlineLevel="0" collapsed="false">
      <c r="A63" s="0" t="n">
        <v>1348</v>
      </c>
      <c r="B63" s="0" t="n">
        <v>2</v>
      </c>
      <c r="C63" s="38" t="n">
        <v>10782</v>
      </c>
      <c r="D63" s="0" t="n">
        <v>29</v>
      </c>
    </row>
    <row r="64" customFormat="false" ht="15" hidden="false" customHeight="false" outlineLevel="0" collapsed="false">
      <c r="A64" s="0" t="n">
        <v>1348</v>
      </c>
      <c r="B64" s="0" t="n">
        <v>3</v>
      </c>
      <c r="C64" s="38" t="n">
        <v>10811</v>
      </c>
      <c r="D64" s="0" t="n">
        <v>30</v>
      </c>
    </row>
    <row r="65" customFormat="false" ht="15" hidden="false" customHeight="false" outlineLevel="0" collapsed="false">
      <c r="A65" s="0" t="n">
        <v>1348</v>
      </c>
      <c r="B65" s="0" t="n">
        <v>4</v>
      </c>
      <c r="C65" s="38" t="n">
        <v>10841</v>
      </c>
      <c r="D65" s="0" t="n">
        <v>29</v>
      </c>
    </row>
    <row r="66" customFormat="false" ht="15" hidden="false" customHeight="false" outlineLevel="0" collapsed="false">
      <c r="A66" s="0" t="n">
        <v>1348</v>
      </c>
      <c r="B66" s="0" t="n">
        <v>5</v>
      </c>
      <c r="C66" s="38" t="n">
        <v>10870</v>
      </c>
      <c r="D66" s="0" t="n">
        <v>30</v>
      </c>
    </row>
    <row r="67" customFormat="false" ht="15" hidden="false" customHeight="false" outlineLevel="0" collapsed="false">
      <c r="A67" s="0" t="n">
        <v>1348</v>
      </c>
      <c r="B67" s="0" t="n">
        <v>6</v>
      </c>
      <c r="C67" s="38" t="n">
        <v>10900</v>
      </c>
      <c r="D67" s="0" t="n">
        <v>29</v>
      </c>
    </row>
    <row r="68" customFormat="false" ht="15" hidden="false" customHeight="false" outlineLevel="0" collapsed="false">
      <c r="A68" s="0" t="n">
        <v>1348</v>
      </c>
      <c r="B68" s="0" t="n">
        <v>7</v>
      </c>
      <c r="C68" s="38" t="n">
        <v>10929</v>
      </c>
      <c r="D68" s="0" t="n">
        <v>30</v>
      </c>
    </row>
    <row r="69" customFormat="false" ht="15" hidden="false" customHeight="false" outlineLevel="0" collapsed="false">
      <c r="A69" s="0" t="n">
        <v>1348</v>
      </c>
      <c r="B69" s="0" t="n">
        <v>8</v>
      </c>
      <c r="C69" s="38" t="n">
        <v>10959</v>
      </c>
      <c r="D69" s="0" t="n">
        <v>30</v>
      </c>
    </row>
    <row r="70" customFormat="false" ht="15" hidden="false" customHeight="false" outlineLevel="0" collapsed="false">
      <c r="A70" s="0" t="n">
        <v>1348</v>
      </c>
      <c r="B70" s="0" t="n">
        <v>9</v>
      </c>
      <c r="C70" s="38" t="n">
        <v>10989</v>
      </c>
      <c r="D70" s="0" t="n">
        <v>29</v>
      </c>
    </row>
    <row r="71" customFormat="false" ht="15" hidden="false" customHeight="false" outlineLevel="0" collapsed="false">
      <c r="A71" s="0" t="n">
        <v>1348</v>
      </c>
      <c r="B71" s="0" t="n">
        <v>10</v>
      </c>
      <c r="C71" s="38" t="n">
        <v>11018</v>
      </c>
      <c r="D71" s="0" t="n">
        <v>29</v>
      </c>
    </row>
    <row r="72" customFormat="false" ht="15" hidden="false" customHeight="false" outlineLevel="0" collapsed="false">
      <c r="A72" s="0" t="n">
        <v>1348</v>
      </c>
      <c r="B72" s="0" t="n">
        <v>11</v>
      </c>
      <c r="C72" s="38" t="n">
        <v>11047</v>
      </c>
      <c r="D72" s="0" t="n">
        <v>31</v>
      </c>
    </row>
    <row r="73" customFormat="false" ht="15" hidden="false" customHeight="false" outlineLevel="0" collapsed="false">
      <c r="A73" s="0" t="n">
        <v>1348</v>
      </c>
      <c r="B73" s="0" t="n">
        <v>12</v>
      </c>
      <c r="C73" s="38" t="n">
        <v>11078</v>
      </c>
      <c r="D73" s="0" t="n">
        <v>28</v>
      </c>
    </row>
    <row r="74" customFormat="false" ht="15" hidden="false" customHeight="false" outlineLevel="0" collapsed="false">
      <c r="A74" s="0" t="n">
        <v>1349</v>
      </c>
      <c r="B74" s="0" t="n">
        <v>1</v>
      </c>
      <c r="C74" s="38" t="n">
        <v>11106</v>
      </c>
      <c r="D74" s="0" t="n">
        <v>30</v>
      </c>
    </row>
    <row r="75" customFormat="false" ht="15" hidden="false" customHeight="false" outlineLevel="0" collapsed="false">
      <c r="A75" s="0" t="n">
        <v>1349</v>
      </c>
      <c r="B75" s="0" t="n">
        <v>2</v>
      </c>
      <c r="C75" s="38" t="n">
        <v>11136</v>
      </c>
      <c r="D75" s="0" t="n">
        <v>29</v>
      </c>
    </row>
    <row r="76" customFormat="false" ht="15" hidden="false" customHeight="false" outlineLevel="0" collapsed="false">
      <c r="A76" s="0" t="n">
        <v>1349</v>
      </c>
      <c r="B76" s="0" t="n">
        <v>3</v>
      </c>
      <c r="C76" s="38" t="n">
        <v>11165</v>
      </c>
      <c r="D76" s="0" t="n">
        <v>30</v>
      </c>
    </row>
    <row r="77" customFormat="false" ht="15" hidden="false" customHeight="false" outlineLevel="0" collapsed="false">
      <c r="A77" s="0" t="n">
        <v>1349</v>
      </c>
      <c r="B77" s="0" t="n">
        <v>4</v>
      </c>
      <c r="C77" s="38" t="n">
        <v>11195</v>
      </c>
      <c r="D77" s="0" t="n">
        <v>29</v>
      </c>
    </row>
    <row r="78" customFormat="false" ht="15" hidden="false" customHeight="false" outlineLevel="0" collapsed="false">
      <c r="A78" s="0" t="n">
        <v>1349</v>
      </c>
      <c r="B78" s="0" t="n">
        <v>5</v>
      </c>
      <c r="C78" s="38" t="n">
        <v>11224</v>
      </c>
      <c r="D78" s="0" t="n">
        <v>30</v>
      </c>
    </row>
    <row r="79" customFormat="false" ht="15" hidden="false" customHeight="false" outlineLevel="0" collapsed="false">
      <c r="A79" s="0" t="n">
        <v>1349</v>
      </c>
      <c r="B79" s="0" t="n">
        <v>6</v>
      </c>
      <c r="C79" s="38" t="n">
        <v>11254</v>
      </c>
      <c r="D79" s="0" t="n">
        <v>29</v>
      </c>
    </row>
    <row r="80" customFormat="false" ht="15" hidden="false" customHeight="false" outlineLevel="0" collapsed="false">
      <c r="A80" s="0" t="n">
        <v>1349</v>
      </c>
      <c r="B80" s="0" t="n">
        <v>7</v>
      </c>
      <c r="C80" s="38" t="n">
        <v>11283</v>
      </c>
      <c r="D80" s="0" t="n">
        <v>30</v>
      </c>
    </row>
    <row r="81" customFormat="false" ht="15" hidden="false" customHeight="false" outlineLevel="0" collapsed="false">
      <c r="A81" s="0" t="n">
        <v>1349</v>
      </c>
      <c r="B81" s="0" t="n">
        <v>8</v>
      </c>
      <c r="C81" s="38" t="n">
        <v>11313</v>
      </c>
      <c r="D81" s="0" t="n">
        <v>30</v>
      </c>
    </row>
    <row r="82" customFormat="false" ht="15" hidden="false" customHeight="false" outlineLevel="0" collapsed="false">
      <c r="A82" s="0" t="n">
        <v>1349</v>
      </c>
      <c r="B82" s="0" t="n">
        <v>9</v>
      </c>
      <c r="C82" s="38" t="n">
        <v>11343</v>
      </c>
      <c r="D82" s="0" t="n">
        <v>30</v>
      </c>
    </row>
    <row r="83" customFormat="false" ht="15" hidden="false" customHeight="false" outlineLevel="0" collapsed="false">
      <c r="A83" s="0" t="n">
        <v>1349</v>
      </c>
      <c r="B83" s="0" t="n">
        <v>10</v>
      </c>
      <c r="C83" s="38" t="n">
        <v>11373</v>
      </c>
      <c r="D83" s="0" t="n">
        <v>28</v>
      </c>
    </row>
    <row r="84" customFormat="false" ht="15" hidden="false" customHeight="false" outlineLevel="0" collapsed="false">
      <c r="A84" s="0" t="n">
        <v>1349</v>
      </c>
      <c r="B84" s="0" t="n">
        <v>11</v>
      </c>
      <c r="C84" s="38" t="n">
        <v>11401</v>
      </c>
      <c r="D84" s="0" t="n">
        <v>31</v>
      </c>
    </row>
    <row r="85" customFormat="false" ht="15" hidden="false" customHeight="false" outlineLevel="0" collapsed="false">
      <c r="A85" s="0" t="n">
        <v>1349</v>
      </c>
      <c r="B85" s="0" t="n">
        <v>12</v>
      </c>
      <c r="C85" s="38" t="n">
        <v>11432</v>
      </c>
      <c r="D85" s="0" t="n">
        <v>30</v>
      </c>
    </row>
    <row r="86" customFormat="false" ht="15" hidden="false" customHeight="false" outlineLevel="0" collapsed="false">
      <c r="A86" s="0" t="n">
        <v>1350</v>
      </c>
      <c r="B86" s="0" t="n">
        <v>1</v>
      </c>
      <c r="C86" s="38" t="n">
        <v>11462</v>
      </c>
      <c r="D86" s="0" t="n">
        <v>29</v>
      </c>
    </row>
    <row r="87" customFormat="false" ht="15" hidden="false" customHeight="false" outlineLevel="0" collapsed="false">
      <c r="A87" s="0" t="n">
        <v>1350</v>
      </c>
      <c r="B87" s="0" t="n">
        <v>2</v>
      </c>
      <c r="C87" s="38" t="n">
        <v>11491</v>
      </c>
      <c r="D87" s="0" t="n">
        <v>30</v>
      </c>
    </row>
    <row r="88" customFormat="false" ht="15" hidden="false" customHeight="false" outlineLevel="0" collapsed="false">
      <c r="A88" s="0" t="n">
        <v>1350</v>
      </c>
      <c r="B88" s="0" t="n">
        <v>3</v>
      </c>
      <c r="C88" s="38" t="n">
        <v>11521</v>
      </c>
      <c r="D88" s="0" t="n">
        <v>29</v>
      </c>
    </row>
    <row r="89" customFormat="false" ht="15" hidden="false" customHeight="false" outlineLevel="0" collapsed="false">
      <c r="A89" s="0" t="n">
        <v>1350</v>
      </c>
      <c r="B89" s="0" t="n">
        <v>4</v>
      </c>
      <c r="C89" s="38" t="n">
        <v>11550</v>
      </c>
      <c r="D89" s="0" t="n">
        <v>30</v>
      </c>
    </row>
    <row r="90" customFormat="false" ht="15" hidden="false" customHeight="false" outlineLevel="0" collapsed="false">
      <c r="A90" s="0" t="n">
        <v>1350</v>
      </c>
      <c r="B90" s="0" t="n">
        <v>5</v>
      </c>
      <c r="C90" s="38" t="n">
        <v>11580</v>
      </c>
      <c r="D90" s="0" t="n">
        <v>29</v>
      </c>
    </row>
    <row r="91" customFormat="false" ht="15" hidden="false" customHeight="false" outlineLevel="0" collapsed="false">
      <c r="A91" s="0" t="n">
        <v>1350</v>
      </c>
      <c r="B91" s="0" t="n">
        <v>6</v>
      </c>
      <c r="C91" s="38" t="n">
        <v>11609</v>
      </c>
      <c r="D91" s="0" t="n">
        <v>29</v>
      </c>
    </row>
    <row r="92" customFormat="false" ht="15" hidden="false" customHeight="false" outlineLevel="0" collapsed="false">
      <c r="A92" s="0" t="n">
        <v>1350</v>
      </c>
      <c r="B92" s="0" t="n">
        <v>7</v>
      </c>
      <c r="C92" s="38" t="n">
        <v>11638</v>
      </c>
      <c r="D92" s="0" t="n">
        <v>30</v>
      </c>
    </row>
    <row r="93" customFormat="false" ht="15" hidden="false" customHeight="false" outlineLevel="0" collapsed="false">
      <c r="A93" s="0" t="n">
        <v>1350</v>
      </c>
      <c r="B93" s="0" t="n">
        <v>8</v>
      </c>
      <c r="C93" s="38" t="n">
        <v>11668</v>
      </c>
      <c r="D93" s="0" t="n">
        <v>29</v>
      </c>
    </row>
    <row r="94" customFormat="false" ht="15" hidden="false" customHeight="false" outlineLevel="0" collapsed="false">
      <c r="A94" s="0" t="n">
        <v>1350</v>
      </c>
      <c r="B94" s="0" t="n">
        <v>9</v>
      </c>
      <c r="C94" s="38" t="n">
        <v>11697</v>
      </c>
      <c r="D94" s="0" t="n">
        <v>30</v>
      </c>
    </row>
    <row r="95" customFormat="false" ht="15" hidden="false" customHeight="false" outlineLevel="0" collapsed="false">
      <c r="A95" s="0" t="n">
        <v>1350</v>
      </c>
      <c r="B95" s="0" t="n">
        <v>10</v>
      </c>
      <c r="C95" s="38" t="n">
        <v>11727</v>
      </c>
      <c r="D95" s="0" t="n">
        <v>30</v>
      </c>
    </row>
    <row r="96" customFormat="false" ht="15" hidden="false" customHeight="false" outlineLevel="0" collapsed="false">
      <c r="A96" s="0" t="n">
        <v>1350</v>
      </c>
      <c r="B96" s="0" t="n">
        <v>11</v>
      </c>
      <c r="C96" s="38" t="n">
        <v>11757</v>
      </c>
      <c r="D96" s="0" t="n">
        <v>29</v>
      </c>
    </row>
    <row r="97" customFormat="false" ht="15" hidden="false" customHeight="false" outlineLevel="0" collapsed="false">
      <c r="A97" s="0" t="n">
        <v>1350</v>
      </c>
      <c r="B97" s="0" t="n">
        <v>12</v>
      </c>
      <c r="C97" s="38" t="n">
        <v>11786</v>
      </c>
      <c r="D97" s="0" t="n">
        <v>30</v>
      </c>
    </row>
    <row r="98" customFormat="false" ht="15" hidden="false" customHeight="false" outlineLevel="0" collapsed="false">
      <c r="A98" s="0" t="n">
        <v>1351</v>
      </c>
      <c r="B98" s="0" t="n">
        <v>1</v>
      </c>
      <c r="C98" s="38" t="n">
        <v>11816</v>
      </c>
      <c r="D98" s="0" t="n">
        <v>30</v>
      </c>
    </row>
    <row r="99" customFormat="false" ht="15" hidden="false" customHeight="false" outlineLevel="0" collapsed="false">
      <c r="A99" s="0" t="n">
        <v>1351</v>
      </c>
      <c r="B99" s="0" t="n">
        <v>2</v>
      </c>
      <c r="C99" s="38" t="n">
        <v>11846</v>
      </c>
      <c r="D99" s="0" t="n">
        <v>29</v>
      </c>
    </row>
    <row r="100" customFormat="false" ht="15" hidden="false" customHeight="false" outlineLevel="0" collapsed="false">
      <c r="A100" s="0" t="n">
        <v>1351</v>
      </c>
      <c r="B100" s="0" t="n">
        <v>3</v>
      </c>
      <c r="C100" s="38" t="n">
        <v>11875</v>
      </c>
      <c r="D100" s="0" t="n">
        <v>30</v>
      </c>
    </row>
    <row r="101" customFormat="false" ht="15" hidden="false" customHeight="false" outlineLevel="0" collapsed="false">
      <c r="A101" s="0" t="n">
        <v>1351</v>
      </c>
      <c r="B101" s="0" t="n">
        <v>4</v>
      </c>
      <c r="C101" s="38" t="n">
        <v>11905</v>
      </c>
      <c r="D101" s="0" t="n">
        <v>29</v>
      </c>
    </row>
    <row r="102" customFormat="false" ht="15" hidden="false" customHeight="false" outlineLevel="0" collapsed="false">
      <c r="A102" s="0" t="n">
        <v>1351</v>
      </c>
      <c r="B102" s="0" t="n">
        <v>5</v>
      </c>
      <c r="C102" s="38" t="n">
        <v>11934</v>
      </c>
      <c r="D102" s="0" t="n">
        <v>30</v>
      </c>
    </row>
    <row r="103" customFormat="false" ht="15" hidden="false" customHeight="false" outlineLevel="0" collapsed="false">
      <c r="A103" s="0" t="n">
        <v>1351</v>
      </c>
      <c r="B103" s="0" t="n">
        <v>6</v>
      </c>
      <c r="C103" s="38" t="n">
        <v>11964</v>
      </c>
      <c r="D103" s="0" t="n">
        <v>29</v>
      </c>
    </row>
    <row r="104" customFormat="false" ht="15" hidden="false" customHeight="false" outlineLevel="0" collapsed="false">
      <c r="A104" s="0" t="n">
        <v>1351</v>
      </c>
      <c r="B104" s="0" t="n">
        <v>7</v>
      </c>
      <c r="C104" s="38" t="n">
        <v>11993</v>
      </c>
      <c r="D104" s="0" t="n">
        <v>29</v>
      </c>
    </row>
    <row r="105" customFormat="false" ht="15" hidden="false" customHeight="false" outlineLevel="0" collapsed="false">
      <c r="A105" s="0" t="n">
        <v>1351</v>
      </c>
      <c r="B105" s="0" t="n">
        <v>8</v>
      </c>
      <c r="C105" s="38" t="n">
        <v>12022</v>
      </c>
      <c r="D105" s="0" t="n">
        <v>29</v>
      </c>
    </row>
    <row r="106" customFormat="false" ht="15" hidden="false" customHeight="false" outlineLevel="0" collapsed="false">
      <c r="A106" s="0" t="n">
        <v>1351</v>
      </c>
      <c r="B106" s="0" t="n">
        <v>9</v>
      </c>
      <c r="C106" s="38" t="n">
        <v>12051</v>
      </c>
      <c r="D106" s="0" t="n">
        <v>30</v>
      </c>
    </row>
    <row r="107" customFormat="false" ht="15" hidden="false" customHeight="false" outlineLevel="0" collapsed="false">
      <c r="A107" s="0" t="n">
        <v>1351</v>
      </c>
      <c r="B107" s="0" t="n">
        <v>10</v>
      </c>
      <c r="C107" s="38" t="n">
        <v>12081</v>
      </c>
      <c r="D107" s="0" t="n">
        <v>30</v>
      </c>
    </row>
    <row r="108" customFormat="false" ht="15" hidden="false" customHeight="false" outlineLevel="0" collapsed="false">
      <c r="A108" s="0" t="n">
        <v>1351</v>
      </c>
      <c r="B108" s="0" t="n">
        <v>11</v>
      </c>
      <c r="C108" s="38" t="n">
        <v>12111</v>
      </c>
      <c r="D108" s="0" t="n">
        <v>29</v>
      </c>
    </row>
    <row r="109" customFormat="false" ht="15" hidden="false" customHeight="false" outlineLevel="0" collapsed="false">
      <c r="A109" s="0" t="n">
        <v>1351</v>
      </c>
      <c r="B109" s="0" t="n">
        <v>12</v>
      </c>
      <c r="C109" s="38" t="n">
        <v>12140</v>
      </c>
      <c r="D109" s="0" t="n">
        <v>30</v>
      </c>
    </row>
    <row r="110" customFormat="false" ht="15" hidden="false" customHeight="false" outlineLevel="0" collapsed="false">
      <c r="A110" s="0" t="n">
        <v>1352</v>
      </c>
      <c r="B110" s="0" t="n">
        <v>1</v>
      </c>
      <c r="C110" s="38" t="n">
        <v>12170</v>
      </c>
      <c r="D110" s="0" t="n">
        <v>30</v>
      </c>
    </row>
    <row r="111" customFormat="false" ht="15" hidden="false" customHeight="false" outlineLevel="0" collapsed="false">
      <c r="A111" s="0" t="n">
        <v>1352</v>
      </c>
      <c r="B111" s="0" t="n">
        <v>2</v>
      </c>
      <c r="C111" s="38" t="n">
        <v>12200</v>
      </c>
      <c r="D111" s="0" t="n">
        <v>29</v>
      </c>
    </row>
    <row r="112" customFormat="false" ht="15" hidden="false" customHeight="false" outlineLevel="0" collapsed="false">
      <c r="A112" s="0" t="n">
        <v>1352</v>
      </c>
      <c r="B112" s="0" t="n">
        <v>3</v>
      </c>
      <c r="C112" s="38" t="n">
        <v>12229</v>
      </c>
      <c r="D112" s="0" t="n">
        <v>30</v>
      </c>
    </row>
    <row r="113" customFormat="false" ht="15" hidden="false" customHeight="false" outlineLevel="0" collapsed="false">
      <c r="A113" s="0" t="n">
        <v>1352</v>
      </c>
      <c r="B113" s="0" t="n">
        <v>4</v>
      </c>
      <c r="C113" s="38" t="n">
        <v>12259</v>
      </c>
      <c r="D113" s="0" t="n">
        <v>29</v>
      </c>
    </row>
    <row r="114" customFormat="false" ht="15" hidden="false" customHeight="false" outlineLevel="0" collapsed="false">
      <c r="A114" s="0" t="n">
        <v>1352</v>
      </c>
      <c r="B114" s="0" t="n">
        <v>5</v>
      </c>
      <c r="C114" s="38" t="n">
        <v>12288</v>
      </c>
      <c r="D114" s="0" t="n">
        <v>30</v>
      </c>
    </row>
    <row r="115" customFormat="false" ht="15" hidden="false" customHeight="false" outlineLevel="0" collapsed="false">
      <c r="A115" s="0" t="n">
        <v>1352</v>
      </c>
      <c r="B115" s="0" t="n">
        <v>6</v>
      </c>
      <c r="C115" s="38" t="n">
        <v>12318</v>
      </c>
      <c r="D115" s="0" t="n">
        <v>29</v>
      </c>
    </row>
    <row r="116" customFormat="false" ht="15" hidden="false" customHeight="false" outlineLevel="0" collapsed="false">
      <c r="A116" s="0" t="n">
        <v>1352</v>
      </c>
      <c r="B116" s="0" t="n">
        <v>7</v>
      </c>
      <c r="C116" s="38" t="n">
        <v>12347</v>
      </c>
      <c r="D116" s="0" t="n">
        <v>30</v>
      </c>
    </row>
    <row r="117" customFormat="false" ht="15" hidden="false" customHeight="false" outlineLevel="0" collapsed="false">
      <c r="A117" s="0" t="n">
        <v>1352</v>
      </c>
      <c r="B117" s="0" t="n">
        <v>8</v>
      </c>
      <c r="C117" s="38" t="n">
        <v>12377</v>
      </c>
      <c r="D117" s="0" t="n">
        <v>29</v>
      </c>
    </row>
    <row r="118" customFormat="false" ht="15" hidden="false" customHeight="false" outlineLevel="0" collapsed="false">
      <c r="A118" s="0" t="n">
        <v>1352</v>
      </c>
      <c r="B118" s="0" t="n">
        <v>9</v>
      </c>
      <c r="C118" s="38" t="n">
        <v>12406</v>
      </c>
      <c r="D118" s="0" t="n">
        <v>30</v>
      </c>
    </row>
    <row r="119" customFormat="false" ht="15" hidden="false" customHeight="false" outlineLevel="0" collapsed="false">
      <c r="A119" s="0" t="n">
        <v>1352</v>
      </c>
      <c r="B119" s="0" t="n">
        <v>10</v>
      </c>
      <c r="C119" s="38" t="n">
        <v>12436</v>
      </c>
      <c r="D119" s="0" t="n">
        <v>29</v>
      </c>
    </row>
    <row r="120" customFormat="false" ht="15" hidden="false" customHeight="false" outlineLevel="0" collapsed="false">
      <c r="A120" s="0" t="n">
        <v>1352</v>
      </c>
      <c r="B120" s="0" t="n">
        <v>11</v>
      </c>
      <c r="C120" s="38" t="n">
        <v>12465</v>
      </c>
      <c r="D120" s="0" t="n">
        <v>30</v>
      </c>
    </row>
    <row r="121" customFormat="false" ht="15" hidden="false" customHeight="false" outlineLevel="0" collapsed="false">
      <c r="A121" s="0" t="n">
        <v>1352</v>
      </c>
      <c r="B121" s="0" t="n">
        <v>12</v>
      </c>
      <c r="C121" s="38" t="n">
        <v>12495</v>
      </c>
      <c r="D121" s="0" t="n">
        <v>29</v>
      </c>
    </row>
    <row r="122" customFormat="false" ht="15" hidden="false" customHeight="false" outlineLevel="0" collapsed="false">
      <c r="A122" s="0" t="n">
        <v>1353</v>
      </c>
      <c r="B122" s="0" t="n">
        <v>1</v>
      </c>
      <c r="C122" s="38" t="n">
        <v>12524</v>
      </c>
      <c r="D122" s="0" t="n">
        <v>30</v>
      </c>
    </row>
    <row r="123" customFormat="false" ht="15" hidden="false" customHeight="false" outlineLevel="0" collapsed="false">
      <c r="A123" s="0" t="n">
        <v>1353</v>
      </c>
      <c r="B123" s="0" t="n">
        <v>2</v>
      </c>
      <c r="C123" s="38" t="n">
        <v>12554</v>
      </c>
      <c r="D123" s="0" t="n">
        <v>29</v>
      </c>
    </row>
    <row r="124" customFormat="false" ht="15" hidden="false" customHeight="false" outlineLevel="0" collapsed="false">
      <c r="A124" s="0" t="n">
        <v>1353</v>
      </c>
      <c r="B124" s="0" t="n">
        <v>3</v>
      </c>
      <c r="C124" s="38" t="n">
        <v>12583</v>
      </c>
      <c r="D124" s="0" t="n">
        <v>30</v>
      </c>
    </row>
    <row r="125" customFormat="false" ht="15" hidden="false" customHeight="false" outlineLevel="0" collapsed="false">
      <c r="A125" s="0" t="n">
        <v>1353</v>
      </c>
      <c r="B125" s="0" t="n">
        <v>4</v>
      </c>
      <c r="C125" s="38" t="n">
        <v>12613</v>
      </c>
      <c r="D125" s="0" t="n">
        <v>30</v>
      </c>
    </row>
    <row r="126" customFormat="false" ht="15" hidden="false" customHeight="false" outlineLevel="0" collapsed="false">
      <c r="A126" s="0" t="n">
        <v>1353</v>
      </c>
      <c r="B126" s="0" t="n">
        <v>5</v>
      </c>
      <c r="C126" s="38" t="n">
        <v>12643</v>
      </c>
      <c r="D126" s="0" t="n">
        <v>29</v>
      </c>
    </row>
    <row r="127" customFormat="false" ht="15" hidden="false" customHeight="false" outlineLevel="0" collapsed="false">
      <c r="A127" s="0" t="n">
        <v>1353</v>
      </c>
      <c r="B127" s="0" t="n">
        <v>6</v>
      </c>
      <c r="C127" s="38" t="n">
        <v>12672</v>
      </c>
      <c r="D127" s="0" t="n">
        <v>30</v>
      </c>
    </row>
    <row r="128" customFormat="false" ht="15" hidden="false" customHeight="false" outlineLevel="0" collapsed="false">
      <c r="A128" s="0" t="n">
        <v>1353</v>
      </c>
      <c r="B128" s="0" t="n">
        <v>7</v>
      </c>
      <c r="C128" s="38" t="n">
        <v>12702</v>
      </c>
      <c r="D128" s="0" t="n">
        <v>29</v>
      </c>
    </row>
    <row r="129" customFormat="false" ht="15" hidden="false" customHeight="false" outlineLevel="0" collapsed="false">
      <c r="A129" s="0" t="n">
        <v>1353</v>
      </c>
      <c r="B129" s="0" t="n">
        <v>8</v>
      </c>
      <c r="C129" s="38" t="n">
        <v>12731</v>
      </c>
      <c r="D129" s="0" t="n">
        <v>30</v>
      </c>
    </row>
    <row r="130" customFormat="false" ht="15" hidden="false" customHeight="false" outlineLevel="0" collapsed="false">
      <c r="A130" s="0" t="n">
        <v>1353</v>
      </c>
      <c r="B130" s="0" t="n">
        <v>9</v>
      </c>
      <c r="C130" s="38" t="n">
        <v>12761</v>
      </c>
      <c r="D130" s="0" t="n">
        <v>30</v>
      </c>
    </row>
    <row r="131" customFormat="false" ht="15" hidden="false" customHeight="false" outlineLevel="0" collapsed="false">
      <c r="A131" s="0" t="n">
        <v>1353</v>
      </c>
      <c r="B131" s="0" t="n">
        <v>10</v>
      </c>
      <c r="C131" s="38" t="n">
        <v>12791</v>
      </c>
      <c r="D131" s="0" t="n">
        <v>29</v>
      </c>
    </row>
    <row r="132" customFormat="false" ht="15" hidden="false" customHeight="false" outlineLevel="0" collapsed="false">
      <c r="A132" s="0" t="n">
        <v>1353</v>
      </c>
      <c r="B132" s="0" t="n">
        <v>11</v>
      </c>
      <c r="C132" s="38" t="n">
        <v>12820</v>
      </c>
      <c r="D132" s="0" t="n">
        <v>29</v>
      </c>
    </row>
    <row r="133" customFormat="false" ht="15" hidden="false" customHeight="false" outlineLevel="0" collapsed="false">
      <c r="A133" s="0" t="n">
        <v>1353</v>
      </c>
      <c r="B133" s="0" t="n">
        <v>12</v>
      </c>
      <c r="C133" s="38" t="n">
        <v>12849</v>
      </c>
      <c r="D133" s="0" t="n">
        <v>30</v>
      </c>
    </row>
    <row r="134" customFormat="false" ht="15" hidden="false" customHeight="false" outlineLevel="0" collapsed="false">
      <c r="A134" s="0" t="n">
        <v>1354</v>
      </c>
      <c r="B134" s="0" t="n">
        <v>1</v>
      </c>
      <c r="C134" s="38" t="n">
        <v>12879</v>
      </c>
      <c r="D134" s="0" t="n">
        <v>29</v>
      </c>
    </row>
    <row r="135" customFormat="false" ht="15" hidden="false" customHeight="false" outlineLevel="0" collapsed="false">
      <c r="A135" s="0" t="n">
        <v>1354</v>
      </c>
      <c r="B135" s="0" t="n">
        <v>2</v>
      </c>
      <c r="C135" s="38" t="n">
        <v>12908</v>
      </c>
      <c r="D135" s="0" t="n">
        <v>30</v>
      </c>
    </row>
    <row r="136" customFormat="false" ht="15" hidden="false" customHeight="false" outlineLevel="0" collapsed="false">
      <c r="A136" s="0" t="n">
        <v>1354</v>
      </c>
      <c r="B136" s="0" t="n">
        <v>3</v>
      </c>
      <c r="C136" s="38" t="n">
        <v>12938</v>
      </c>
      <c r="D136" s="0" t="n">
        <v>29</v>
      </c>
    </row>
    <row r="137" customFormat="false" ht="15" hidden="false" customHeight="false" outlineLevel="0" collapsed="false">
      <c r="A137" s="0" t="n">
        <v>1354</v>
      </c>
      <c r="B137" s="0" t="n">
        <v>4</v>
      </c>
      <c r="C137" s="38" t="n">
        <v>12967</v>
      </c>
      <c r="D137" s="0" t="n">
        <v>30</v>
      </c>
    </row>
    <row r="138" customFormat="false" ht="15" hidden="false" customHeight="false" outlineLevel="0" collapsed="false">
      <c r="A138" s="0" t="n">
        <v>1354</v>
      </c>
      <c r="B138" s="0" t="n">
        <v>5</v>
      </c>
      <c r="C138" s="38" t="n">
        <v>12997</v>
      </c>
      <c r="D138" s="0" t="n">
        <v>29</v>
      </c>
    </row>
    <row r="139" customFormat="false" ht="15" hidden="false" customHeight="false" outlineLevel="0" collapsed="false">
      <c r="A139" s="0" t="n">
        <v>1354</v>
      </c>
      <c r="B139" s="0" t="n">
        <v>6</v>
      </c>
      <c r="C139" s="38" t="n">
        <v>13026</v>
      </c>
      <c r="D139" s="0" t="n">
        <v>30</v>
      </c>
    </row>
    <row r="140" customFormat="false" ht="15" hidden="false" customHeight="false" outlineLevel="0" collapsed="false">
      <c r="A140" s="0" t="n">
        <v>1354</v>
      </c>
      <c r="B140" s="0" t="n">
        <v>7</v>
      </c>
      <c r="C140" s="38" t="n">
        <v>13056</v>
      </c>
      <c r="D140" s="0" t="n">
        <v>30</v>
      </c>
    </row>
    <row r="141" customFormat="false" ht="15" hidden="false" customHeight="false" outlineLevel="0" collapsed="false">
      <c r="A141" s="0" t="n">
        <v>1354</v>
      </c>
      <c r="B141" s="0" t="n">
        <v>8</v>
      </c>
      <c r="C141" s="38" t="n">
        <v>13086</v>
      </c>
      <c r="D141" s="0" t="n">
        <v>29</v>
      </c>
    </row>
    <row r="142" customFormat="false" ht="15" hidden="false" customHeight="false" outlineLevel="0" collapsed="false">
      <c r="A142" s="0" t="n">
        <v>1354</v>
      </c>
      <c r="B142" s="0" t="n">
        <v>9</v>
      </c>
      <c r="C142" s="38" t="n">
        <v>13115</v>
      </c>
      <c r="D142" s="0" t="n">
        <v>30</v>
      </c>
    </row>
    <row r="143" customFormat="false" ht="15" hidden="false" customHeight="false" outlineLevel="0" collapsed="false">
      <c r="A143" s="0" t="n">
        <v>1354</v>
      </c>
      <c r="B143" s="0" t="n">
        <v>10</v>
      </c>
      <c r="C143" s="38" t="n">
        <v>13145</v>
      </c>
      <c r="D143" s="0" t="n">
        <v>29</v>
      </c>
    </row>
    <row r="144" customFormat="false" ht="15" hidden="false" customHeight="false" outlineLevel="0" collapsed="false">
      <c r="A144" s="0" t="n">
        <v>1354</v>
      </c>
      <c r="B144" s="0" t="n">
        <v>11</v>
      </c>
      <c r="C144" s="38" t="n">
        <v>13174</v>
      </c>
      <c r="D144" s="0" t="n">
        <v>30</v>
      </c>
    </row>
    <row r="145" customFormat="false" ht="15" hidden="false" customHeight="false" outlineLevel="0" collapsed="false">
      <c r="A145" s="0" t="n">
        <v>1354</v>
      </c>
      <c r="B145" s="0" t="n">
        <v>12</v>
      </c>
      <c r="C145" s="38" t="n">
        <v>13204</v>
      </c>
      <c r="D145" s="0" t="n">
        <v>29</v>
      </c>
    </row>
    <row r="146" customFormat="false" ht="15" hidden="false" customHeight="false" outlineLevel="0" collapsed="false">
      <c r="A146" s="0" t="n">
        <v>1355</v>
      </c>
      <c r="B146" s="0" t="n">
        <v>1</v>
      </c>
      <c r="C146" s="38" t="n">
        <v>13233</v>
      </c>
      <c r="D146" s="0" t="n">
        <v>30</v>
      </c>
    </row>
    <row r="147" customFormat="false" ht="15" hidden="false" customHeight="false" outlineLevel="0" collapsed="false">
      <c r="A147" s="0" t="n">
        <v>1355</v>
      </c>
      <c r="B147" s="0" t="n">
        <v>2</v>
      </c>
      <c r="C147" s="38" t="n">
        <v>13263</v>
      </c>
      <c r="D147" s="0" t="n">
        <v>29</v>
      </c>
    </row>
    <row r="148" customFormat="false" ht="15" hidden="false" customHeight="false" outlineLevel="0" collapsed="false">
      <c r="A148" s="0" t="n">
        <v>1355</v>
      </c>
      <c r="B148" s="0" t="n">
        <v>3</v>
      </c>
      <c r="C148" s="38" t="n">
        <v>13292</v>
      </c>
      <c r="D148" s="0" t="n">
        <v>30</v>
      </c>
    </row>
    <row r="149" customFormat="false" ht="15" hidden="false" customHeight="false" outlineLevel="0" collapsed="false">
      <c r="A149" s="0" t="n">
        <v>1355</v>
      </c>
      <c r="B149" s="0" t="n">
        <v>4</v>
      </c>
      <c r="C149" s="38" t="n">
        <v>13322</v>
      </c>
      <c r="D149" s="0" t="n">
        <v>29</v>
      </c>
    </row>
    <row r="150" customFormat="false" ht="15" hidden="false" customHeight="false" outlineLevel="0" collapsed="false">
      <c r="A150" s="0" t="n">
        <v>1355</v>
      </c>
      <c r="B150" s="0" t="n">
        <v>5</v>
      </c>
      <c r="C150" s="38" t="n">
        <v>13351</v>
      </c>
      <c r="D150" s="0" t="n">
        <v>30</v>
      </c>
    </row>
    <row r="151" customFormat="false" ht="15" hidden="false" customHeight="false" outlineLevel="0" collapsed="false">
      <c r="A151" s="0" t="n">
        <v>1355</v>
      </c>
      <c r="B151" s="0" t="n">
        <v>6</v>
      </c>
      <c r="C151" s="38" t="n">
        <v>13381</v>
      </c>
      <c r="D151" s="0" t="n">
        <v>29</v>
      </c>
    </row>
    <row r="152" customFormat="false" ht="15" hidden="false" customHeight="false" outlineLevel="0" collapsed="false">
      <c r="A152" s="0" t="n">
        <v>1355</v>
      </c>
      <c r="B152" s="0" t="n">
        <v>7</v>
      </c>
      <c r="C152" s="38" t="n">
        <v>13410</v>
      </c>
      <c r="D152" s="0" t="n">
        <v>30</v>
      </c>
    </row>
    <row r="153" customFormat="false" ht="15" hidden="false" customHeight="false" outlineLevel="0" collapsed="false">
      <c r="A153" s="0" t="n">
        <v>1355</v>
      </c>
      <c r="B153" s="0" t="n">
        <v>8</v>
      </c>
      <c r="C153" s="38" t="n">
        <v>13440</v>
      </c>
      <c r="D153" s="0" t="n">
        <v>29</v>
      </c>
    </row>
    <row r="154" customFormat="false" ht="15" hidden="false" customHeight="false" outlineLevel="0" collapsed="false">
      <c r="A154" s="0" t="n">
        <v>1355</v>
      </c>
      <c r="B154" s="0" t="n">
        <v>9</v>
      </c>
      <c r="C154" s="38" t="n">
        <v>13469</v>
      </c>
      <c r="D154" s="0" t="n">
        <v>30</v>
      </c>
    </row>
    <row r="155" customFormat="false" ht="15" hidden="false" customHeight="false" outlineLevel="0" collapsed="false">
      <c r="A155" s="0" t="n">
        <v>1355</v>
      </c>
      <c r="B155" s="0" t="n">
        <v>10</v>
      </c>
      <c r="C155" s="38" t="n">
        <v>13499</v>
      </c>
      <c r="D155" s="0" t="n">
        <v>30</v>
      </c>
    </row>
    <row r="156" customFormat="false" ht="15" hidden="false" customHeight="false" outlineLevel="0" collapsed="false">
      <c r="A156" s="0" t="n">
        <v>1355</v>
      </c>
      <c r="B156" s="0" t="n">
        <v>11</v>
      </c>
      <c r="C156" s="38" t="n">
        <v>13529</v>
      </c>
      <c r="D156" s="0" t="n">
        <v>29</v>
      </c>
    </row>
    <row r="157" customFormat="false" ht="15" hidden="false" customHeight="false" outlineLevel="0" collapsed="false">
      <c r="A157" s="0" t="n">
        <v>1355</v>
      </c>
      <c r="B157" s="0" t="n">
        <v>12</v>
      </c>
      <c r="C157" s="38" t="n">
        <v>13558</v>
      </c>
      <c r="D157" s="0" t="n">
        <v>30</v>
      </c>
    </row>
    <row r="158" customFormat="false" ht="15" hidden="false" customHeight="false" outlineLevel="0" collapsed="false">
      <c r="A158" s="0" t="n">
        <v>1356</v>
      </c>
      <c r="B158" s="0" t="n">
        <v>1</v>
      </c>
      <c r="C158" s="38" t="n">
        <v>13588</v>
      </c>
      <c r="D158" s="0" t="n">
        <v>29</v>
      </c>
    </row>
    <row r="159" customFormat="false" ht="15" hidden="false" customHeight="false" outlineLevel="0" collapsed="false">
      <c r="A159" s="0" t="n">
        <v>1356</v>
      </c>
      <c r="B159" s="0" t="n">
        <v>2</v>
      </c>
      <c r="C159" s="38" t="n">
        <v>13617</v>
      </c>
      <c r="D159" s="0" t="n">
        <v>29</v>
      </c>
    </row>
    <row r="160" customFormat="false" ht="15" hidden="false" customHeight="false" outlineLevel="0" collapsed="false">
      <c r="A160" s="0" t="n">
        <v>1356</v>
      </c>
      <c r="B160" s="0" t="n">
        <v>3</v>
      </c>
      <c r="C160" s="38" t="n">
        <v>13646</v>
      </c>
      <c r="D160" s="0" t="n">
        <v>30</v>
      </c>
    </row>
    <row r="161" customFormat="false" ht="15" hidden="false" customHeight="false" outlineLevel="0" collapsed="false">
      <c r="A161" s="0" t="n">
        <v>1356</v>
      </c>
      <c r="B161" s="0" t="n">
        <v>4</v>
      </c>
      <c r="C161" s="38" t="n">
        <v>13676</v>
      </c>
      <c r="D161" s="0" t="n">
        <v>29</v>
      </c>
    </row>
    <row r="162" customFormat="false" ht="15" hidden="false" customHeight="false" outlineLevel="0" collapsed="false">
      <c r="A162" s="0" t="n">
        <v>1356</v>
      </c>
      <c r="B162" s="0" t="n">
        <v>5</v>
      </c>
      <c r="C162" s="38" t="n">
        <v>13705</v>
      </c>
      <c r="D162" s="0" t="n">
        <v>30</v>
      </c>
    </row>
    <row r="163" customFormat="false" ht="15" hidden="false" customHeight="false" outlineLevel="0" collapsed="false">
      <c r="A163" s="0" t="n">
        <v>1356</v>
      </c>
      <c r="B163" s="0" t="n">
        <v>6</v>
      </c>
      <c r="C163" s="38" t="n">
        <v>13735</v>
      </c>
      <c r="D163" s="0" t="n">
        <v>29</v>
      </c>
    </row>
    <row r="164" customFormat="false" ht="15" hidden="false" customHeight="false" outlineLevel="0" collapsed="false">
      <c r="A164" s="0" t="n">
        <v>1356</v>
      </c>
      <c r="B164" s="0" t="n">
        <v>7</v>
      </c>
      <c r="C164" s="38" t="n">
        <v>13764</v>
      </c>
      <c r="D164" s="0" t="n">
        <v>30</v>
      </c>
    </row>
    <row r="165" customFormat="false" ht="15" hidden="false" customHeight="false" outlineLevel="0" collapsed="false">
      <c r="A165" s="0" t="n">
        <v>1356</v>
      </c>
      <c r="B165" s="0" t="n">
        <v>8</v>
      </c>
      <c r="C165" s="38" t="n">
        <v>13794</v>
      </c>
      <c r="D165" s="0" t="n">
        <v>30</v>
      </c>
    </row>
    <row r="166" customFormat="false" ht="15" hidden="false" customHeight="false" outlineLevel="0" collapsed="false">
      <c r="A166" s="0" t="n">
        <v>1356</v>
      </c>
      <c r="B166" s="0" t="n">
        <v>9</v>
      </c>
      <c r="C166" s="38" t="n">
        <v>13824</v>
      </c>
      <c r="D166" s="0" t="n">
        <v>29</v>
      </c>
    </row>
    <row r="167" customFormat="false" ht="15" hidden="false" customHeight="false" outlineLevel="0" collapsed="false">
      <c r="A167" s="0" t="n">
        <v>1356</v>
      </c>
      <c r="B167" s="0" t="n">
        <v>10</v>
      </c>
      <c r="C167" s="38" t="n">
        <v>13853</v>
      </c>
      <c r="D167" s="0" t="n">
        <v>29</v>
      </c>
    </row>
    <row r="168" customFormat="false" ht="15" hidden="false" customHeight="false" outlineLevel="0" collapsed="false">
      <c r="A168" s="0" t="n">
        <v>1356</v>
      </c>
      <c r="B168" s="0" t="n">
        <v>11</v>
      </c>
      <c r="C168" s="38" t="n">
        <v>13882</v>
      </c>
      <c r="D168" s="0" t="n">
        <v>30</v>
      </c>
    </row>
    <row r="169" customFormat="false" ht="15" hidden="false" customHeight="false" outlineLevel="0" collapsed="false">
      <c r="A169" s="0" t="n">
        <v>1356</v>
      </c>
      <c r="B169" s="0" t="n">
        <v>12</v>
      </c>
      <c r="C169" s="38" t="n">
        <v>13912</v>
      </c>
      <c r="D169" s="0" t="n">
        <v>29</v>
      </c>
    </row>
    <row r="170" customFormat="false" ht="15" hidden="false" customHeight="false" outlineLevel="0" collapsed="false">
      <c r="A170" s="0" t="n">
        <v>1357</v>
      </c>
      <c r="B170" s="0" t="n">
        <v>1</v>
      </c>
      <c r="C170" s="38" t="n">
        <v>13941</v>
      </c>
      <c r="D170" s="0" t="n">
        <v>30</v>
      </c>
    </row>
    <row r="171" customFormat="false" ht="15" hidden="false" customHeight="false" outlineLevel="0" collapsed="false">
      <c r="A171" s="0" t="n">
        <v>1357</v>
      </c>
      <c r="B171" s="0" t="n">
        <v>2</v>
      </c>
      <c r="C171" s="38" t="n">
        <v>13971</v>
      </c>
      <c r="D171" s="0" t="n">
        <v>29</v>
      </c>
    </row>
    <row r="172" customFormat="false" ht="15" hidden="false" customHeight="false" outlineLevel="0" collapsed="false">
      <c r="A172" s="0" t="n">
        <v>1357</v>
      </c>
      <c r="B172" s="0" t="n">
        <v>3</v>
      </c>
      <c r="C172" s="38" t="n">
        <v>14000</v>
      </c>
      <c r="D172" s="0" t="n">
        <v>30</v>
      </c>
    </row>
    <row r="173" customFormat="false" ht="15" hidden="false" customHeight="false" outlineLevel="0" collapsed="false">
      <c r="A173" s="0" t="n">
        <v>1357</v>
      </c>
      <c r="B173" s="0" t="n">
        <v>4</v>
      </c>
      <c r="C173" s="38" t="n">
        <v>14030</v>
      </c>
      <c r="D173" s="0" t="n">
        <v>29</v>
      </c>
    </row>
    <row r="174" customFormat="false" ht="15" hidden="false" customHeight="false" outlineLevel="0" collapsed="false">
      <c r="A174" s="0" t="n">
        <v>1357</v>
      </c>
      <c r="B174" s="0" t="n">
        <v>5</v>
      </c>
      <c r="C174" s="38" t="n">
        <v>14059</v>
      </c>
      <c r="D174" s="0" t="n">
        <v>30</v>
      </c>
    </row>
    <row r="175" customFormat="false" ht="15" hidden="false" customHeight="false" outlineLevel="0" collapsed="false">
      <c r="A175" s="0" t="n">
        <v>1357</v>
      </c>
      <c r="B175" s="0" t="n">
        <v>6</v>
      </c>
      <c r="C175" s="38" t="n">
        <v>14089</v>
      </c>
      <c r="D175" s="0" t="n">
        <v>29</v>
      </c>
    </row>
    <row r="176" customFormat="false" ht="15" hidden="false" customHeight="false" outlineLevel="0" collapsed="false">
      <c r="A176" s="0" t="n">
        <v>1357</v>
      </c>
      <c r="B176" s="0" t="n">
        <v>7</v>
      </c>
      <c r="C176" s="38" t="n">
        <v>14118</v>
      </c>
      <c r="D176" s="0" t="n">
        <v>30</v>
      </c>
    </row>
    <row r="177" customFormat="false" ht="15" hidden="false" customHeight="false" outlineLevel="0" collapsed="false">
      <c r="A177" s="0" t="n">
        <v>1357</v>
      </c>
      <c r="B177" s="0" t="n">
        <v>8</v>
      </c>
      <c r="C177" s="38" t="n">
        <v>14148</v>
      </c>
      <c r="D177" s="0" t="n">
        <v>29</v>
      </c>
    </row>
    <row r="178" customFormat="false" ht="15" hidden="false" customHeight="false" outlineLevel="0" collapsed="false">
      <c r="A178" s="0" t="n">
        <v>1357</v>
      </c>
      <c r="B178" s="0" t="n">
        <v>9</v>
      </c>
      <c r="C178" s="38" t="n">
        <v>14177</v>
      </c>
      <c r="D178" s="0" t="n">
        <v>30</v>
      </c>
    </row>
    <row r="179" customFormat="false" ht="15" hidden="false" customHeight="false" outlineLevel="0" collapsed="false">
      <c r="A179" s="0" t="n">
        <v>1357</v>
      </c>
      <c r="B179" s="0" t="n">
        <v>10</v>
      </c>
      <c r="C179" s="38" t="n">
        <v>14207</v>
      </c>
      <c r="D179" s="0" t="n">
        <v>29</v>
      </c>
    </row>
    <row r="180" customFormat="false" ht="15" hidden="false" customHeight="false" outlineLevel="0" collapsed="false">
      <c r="A180" s="0" t="n">
        <v>1357</v>
      </c>
      <c r="B180" s="0" t="n">
        <v>11</v>
      </c>
      <c r="C180" s="38" t="n">
        <v>14236</v>
      </c>
      <c r="D180" s="0" t="n">
        <v>30</v>
      </c>
    </row>
    <row r="181" customFormat="false" ht="15" hidden="false" customHeight="false" outlineLevel="0" collapsed="false">
      <c r="A181" s="0" t="n">
        <v>1357</v>
      </c>
      <c r="B181" s="0" t="n">
        <v>12</v>
      </c>
      <c r="C181" s="38" t="n">
        <v>14266</v>
      </c>
      <c r="D181" s="0" t="n">
        <v>30</v>
      </c>
    </row>
    <row r="182" customFormat="false" ht="15" hidden="false" customHeight="false" outlineLevel="0" collapsed="false">
      <c r="A182" s="0" t="n">
        <v>1358</v>
      </c>
      <c r="B182" s="0" t="n">
        <v>1</v>
      </c>
      <c r="C182" s="38" t="n">
        <v>14296</v>
      </c>
      <c r="D182" s="0" t="n">
        <v>30</v>
      </c>
    </row>
    <row r="183" customFormat="false" ht="15" hidden="false" customHeight="false" outlineLevel="0" collapsed="false">
      <c r="A183" s="0" t="n">
        <v>1358</v>
      </c>
      <c r="B183" s="0" t="n">
        <v>2</v>
      </c>
      <c r="C183" s="38" t="n">
        <v>14326</v>
      </c>
      <c r="D183" s="0" t="n">
        <v>30</v>
      </c>
    </row>
    <row r="184" customFormat="false" ht="15" hidden="false" customHeight="false" outlineLevel="0" collapsed="false">
      <c r="A184" s="0" t="n">
        <v>1358</v>
      </c>
      <c r="B184" s="0" t="n">
        <v>3</v>
      </c>
      <c r="C184" s="38" t="n">
        <v>14356</v>
      </c>
      <c r="D184" s="0" t="n">
        <v>29</v>
      </c>
    </row>
    <row r="185" customFormat="false" ht="15" hidden="false" customHeight="false" outlineLevel="0" collapsed="false">
      <c r="A185" s="0" t="n">
        <v>1358</v>
      </c>
      <c r="B185" s="0" t="n">
        <v>4</v>
      </c>
      <c r="C185" s="38" t="n">
        <v>14385</v>
      </c>
      <c r="D185" s="0" t="n">
        <v>30</v>
      </c>
    </row>
    <row r="186" customFormat="false" ht="15" hidden="false" customHeight="false" outlineLevel="0" collapsed="false">
      <c r="A186" s="0" t="n">
        <v>1358</v>
      </c>
      <c r="B186" s="0" t="n">
        <v>5</v>
      </c>
      <c r="C186" s="38" t="n">
        <v>14415</v>
      </c>
      <c r="D186" s="0" t="n">
        <v>29</v>
      </c>
    </row>
    <row r="187" customFormat="false" ht="15" hidden="false" customHeight="false" outlineLevel="0" collapsed="false">
      <c r="A187" s="0" t="n">
        <v>1358</v>
      </c>
      <c r="B187" s="0" t="n">
        <v>6</v>
      </c>
      <c r="C187" s="38" t="n">
        <v>14444</v>
      </c>
      <c r="D187" s="0" t="n">
        <v>29</v>
      </c>
    </row>
    <row r="188" customFormat="false" ht="15" hidden="false" customHeight="false" outlineLevel="0" collapsed="false">
      <c r="A188" s="0" t="n">
        <v>1358</v>
      </c>
      <c r="B188" s="0" t="n">
        <v>7</v>
      </c>
      <c r="C188" s="38" t="n">
        <v>14473</v>
      </c>
      <c r="D188" s="0" t="n">
        <v>30</v>
      </c>
    </row>
    <row r="189" customFormat="false" ht="15" hidden="false" customHeight="false" outlineLevel="0" collapsed="false">
      <c r="A189" s="0" t="n">
        <v>1358</v>
      </c>
      <c r="B189" s="0" t="n">
        <v>8</v>
      </c>
      <c r="C189" s="38" t="n">
        <v>14503</v>
      </c>
      <c r="D189" s="0" t="n">
        <v>29</v>
      </c>
    </row>
    <row r="190" customFormat="false" ht="15" hidden="false" customHeight="false" outlineLevel="0" collapsed="false">
      <c r="A190" s="0" t="n">
        <v>1358</v>
      </c>
      <c r="B190" s="0" t="n">
        <v>9</v>
      </c>
      <c r="C190" s="38" t="n">
        <v>14532</v>
      </c>
      <c r="D190" s="0" t="n">
        <v>29</v>
      </c>
    </row>
    <row r="191" customFormat="false" ht="15" hidden="false" customHeight="false" outlineLevel="0" collapsed="false">
      <c r="A191" s="0" t="n">
        <v>1358</v>
      </c>
      <c r="B191" s="0" t="n">
        <v>10</v>
      </c>
      <c r="C191" s="38" t="n">
        <v>14561</v>
      </c>
      <c r="D191" s="0" t="n">
        <v>30</v>
      </c>
    </row>
    <row r="192" customFormat="false" ht="15" hidden="false" customHeight="false" outlineLevel="0" collapsed="false">
      <c r="A192" s="0" t="n">
        <v>1358</v>
      </c>
      <c r="B192" s="0" t="n">
        <v>11</v>
      </c>
      <c r="C192" s="38" t="n">
        <v>14591</v>
      </c>
      <c r="D192" s="0" t="n">
        <v>30</v>
      </c>
    </row>
    <row r="193" customFormat="false" ht="15" hidden="false" customHeight="false" outlineLevel="0" collapsed="false">
      <c r="A193" s="0" t="n">
        <v>1358</v>
      </c>
      <c r="B193" s="0" t="n">
        <v>12</v>
      </c>
      <c r="C193" s="38" t="n">
        <v>14621</v>
      </c>
      <c r="D193" s="0" t="n">
        <v>29</v>
      </c>
    </row>
    <row r="194" customFormat="false" ht="15" hidden="false" customHeight="false" outlineLevel="0" collapsed="false">
      <c r="A194" s="0" t="n">
        <v>1359</v>
      </c>
      <c r="B194" s="0" t="n">
        <v>1</v>
      </c>
      <c r="C194" s="38" t="n">
        <v>14650</v>
      </c>
      <c r="D194" s="0" t="n">
        <v>30</v>
      </c>
    </row>
    <row r="195" customFormat="false" ht="15" hidden="false" customHeight="false" outlineLevel="0" collapsed="false">
      <c r="A195" s="0" t="n">
        <v>1359</v>
      </c>
      <c r="B195" s="0" t="n">
        <v>2</v>
      </c>
      <c r="C195" s="38" t="n">
        <v>14680</v>
      </c>
      <c r="D195" s="0" t="n">
        <v>30</v>
      </c>
    </row>
    <row r="196" customFormat="false" ht="15" hidden="false" customHeight="false" outlineLevel="0" collapsed="false">
      <c r="A196" s="0" t="n">
        <v>1359</v>
      </c>
      <c r="B196" s="0" t="n">
        <v>3</v>
      </c>
      <c r="C196" s="38" t="n">
        <v>14710</v>
      </c>
      <c r="D196" s="0" t="n">
        <v>30</v>
      </c>
    </row>
    <row r="197" customFormat="false" ht="15" hidden="false" customHeight="false" outlineLevel="0" collapsed="false">
      <c r="A197" s="0" t="n">
        <v>1359</v>
      </c>
      <c r="B197" s="0" t="n">
        <v>4</v>
      </c>
      <c r="C197" s="38" t="n">
        <v>14740</v>
      </c>
      <c r="D197" s="0" t="n">
        <v>29</v>
      </c>
    </row>
    <row r="198" customFormat="false" ht="15" hidden="false" customHeight="false" outlineLevel="0" collapsed="false">
      <c r="A198" s="0" t="n">
        <v>1359</v>
      </c>
      <c r="B198" s="0" t="n">
        <v>5</v>
      </c>
      <c r="C198" s="38" t="n">
        <v>14769</v>
      </c>
      <c r="D198" s="0" t="n">
        <v>30</v>
      </c>
    </row>
    <row r="199" customFormat="false" ht="15" hidden="false" customHeight="false" outlineLevel="0" collapsed="false">
      <c r="A199" s="0" t="n">
        <v>1359</v>
      </c>
      <c r="B199" s="0" t="n">
        <v>6</v>
      </c>
      <c r="C199" s="38" t="n">
        <v>14799</v>
      </c>
      <c r="D199" s="0" t="n">
        <v>29</v>
      </c>
    </row>
    <row r="200" customFormat="false" ht="15" hidden="false" customHeight="false" outlineLevel="0" collapsed="false">
      <c r="A200" s="0" t="n">
        <v>1359</v>
      </c>
      <c r="B200" s="0" t="n">
        <v>7</v>
      </c>
      <c r="C200" s="38" t="n">
        <v>14828</v>
      </c>
      <c r="D200" s="0" t="n">
        <v>29</v>
      </c>
    </row>
    <row r="201" customFormat="false" ht="15" hidden="false" customHeight="false" outlineLevel="0" collapsed="false">
      <c r="A201" s="0" t="n">
        <v>1359</v>
      </c>
      <c r="B201" s="0" t="n">
        <v>8</v>
      </c>
      <c r="C201" s="38" t="n">
        <v>14857</v>
      </c>
      <c r="D201" s="0" t="n">
        <v>30</v>
      </c>
    </row>
    <row r="202" customFormat="false" ht="15" hidden="false" customHeight="false" outlineLevel="0" collapsed="false">
      <c r="A202" s="0" t="n">
        <v>1359</v>
      </c>
      <c r="B202" s="0" t="n">
        <v>9</v>
      </c>
      <c r="C202" s="38" t="n">
        <v>14887</v>
      </c>
      <c r="D202" s="0" t="n">
        <v>29</v>
      </c>
    </row>
    <row r="203" customFormat="false" ht="15" hidden="false" customHeight="false" outlineLevel="0" collapsed="false">
      <c r="A203" s="0" t="n">
        <v>1359</v>
      </c>
      <c r="B203" s="0" t="n">
        <v>10</v>
      </c>
      <c r="C203" s="38" t="n">
        <v>14916</v>
      </c>
      <c r="D203" s="0" t="n">
        <v>29</v>
      </c>
    </row>
    <row r="204" customFormat="false" ht="15" hidden="false" customHeight="false" outlineLevel="0" collapsed="false">
      <c r="A204" s="0" t="n">
        <v>1359</v>
      </c>
      <c r="B204" s="0" t="n">
        <v>11</v>
      </c>
      <c r="C204" s="38" t="n">
        <v>14945</v>
      </c>
      <c r="D204" s="0" t="n">
        <v>30</v>
      </c>
    </row>
    <row r="205" customFormat="false" ht="15" hidden="false" customHeight="false" outlineLevel="0" collapsed="false">
      <c r="A205" s="0" t="n">
        <v>1359</v>
      </c>
      <c r="B205" s="0" t="n">
        <v>12</v>
      </c>
      <c r="C205" s="38" t="n">
        <v>14975</v>
      </c>
      <c r="D205" s="0" t="n">
        <v>29</v>
      </c>
    </row>
    <row r="206" customFormat="false" ht="15" hidden="false" customHeight="false" outlineLevel="0" collapsed="false">
      <c r="A206" s="0" t="n">
        <v>1360</v>
      </c>
      <c r="B206" s="0" t="n">
        <v>1</v>
      </c>
      <c r="C206" s="38" t="n">
        <v>15004</v>
      </c>
      <c r="D206" s="0" t="n">
        <v>30</v>
      </c>
    </row>
    <row r="207" customFormat="false" ht="15" hidden="false" customHeight="false" outlineLevel="0" collapsed="false">
      <c r="A207" s="0" t="n">
        <v>1360</v>
      </c>
      <c r="B207" s="0" t="n">
        <v>2</v>
      </c>
      <c r="C207" s="38" t="n">
        <v>15034</v>
      </c>
      <c r="D207" s="0" t="n">
        <v>29</v>
      </c>
    </row>
    <row r="208" customFormat="false" ht="15" hidden="false" customHeight="false" outlineLevel="0" collapsed="false">
      <c r="A208" s="0" t="n">
        <v>1360</v>
      </c>
      <c r="B208" s="0" t="n">
        <v>3</v>
      </c>
      <c r="C208" s="38" t="n">
        <v>15063</v>
      </c>
      <c r="D208" s="0" t="n">
        <v>30</v>
      </c>
    </row>
    <row r="209" customFormat="false" ht="15" hidden="false" customHeight="false" outlineLevel="0" collapsed="false">
      <c r="A209" s="0" t="n">
        <v>1360</v>
      </c>
      <c r="B209" s="0" t="n">
        <v>4</v>
      </c>
      <c r="C209" s="38" t="n">
        <v>15093</v>
      </c>
      <c r="D209" s="0" t="n">
        <v>29</v>
      </c>
    </row>
    <row r="210" customFormat="false" ht="15" hidden="false" customHeight="false" outlineLevel="0" collapsed="false">
      <c r="A210" s="0" t="n">
        <v>1360</v>
      </c>
      <c r="B210" s="0" t="n">
        <v>5</v>
      </c>
      <c r="C210" s="38" t="n">
        <v>15122</v>
      </c>
      <c r="D210" s="0" t="n">
        <v>30</v>
      </c>
    </row>
    <row r="211" customFormat="false" ht="15" hidden="false" customHeight="false" outlineLevel="0" collapsed="false">
      <c r="A211" s="0" t="n">
        <v>1360</v>
      </c>
      <c r="B211" s="0" t="n">
        <v>6</v>
      </c>
      <c r="C211" s="38" t="n">
        <v>15152</v>
      </c>
      <c r="D211" s="0" t="n">
        <v>29</v>
      </c>
    </row>
    <row r="212" customFormat="false" ht="15" hidden="false" customHeight="false" outlineLevel="0" collapsed="false">
      <c r="A212" s="0" t="n">
        <v>1360</v>
      </c>
      <c r="B212" s="0" t="n">
        <v>7</v>
      </c>
      <c r="C212" s="38" t="n">
        <v>15181</v>
      </c>
      <c r="D212" s="0" t="n">
        <v>30</v>
      </c>
    </row>
    <row r="213" customFormat="false" ht="15" hidden="false" customHeight="false" outlineLevel="0" collapsed="false">
      <c r="A213" s="0" t="n">
        <v>1360</v>
      </c>
      <c r="B213" s="0" t="n">
        <v>8</v>
      </c>
      <c r="C213" s="38" t="n">
        <v>15211</v>
      </c>
      <c r="D213" s="0" t="n">
        <v>29</v>
      </c>
    </row>
    <row r="214" customFormat="false" ht="15" hidden="false" customHeight="false" outlineLevel="0" collapsed="false">
      <c r="A214" s="0" t="n">
        <v>1360</v>
      </c>
      <c r="B214" s="0" t="n">
        <v>9</v>
      </c>
      <c r="C214" s="38" t="n">
        <v>15240</v>
      </c>
      <c r="D214" s="0" t="n">
        <v>30</v>
      </c>
    </row>
    <row r="215" customFormat="false" ht="15" hidden="false" customHeight="false" outlineLevel="0" collapsed="false">
      <c r="A215" s="0" t="n">
        <v>1360</v>
      </c>
      <c r="B215" s="0" t="n">
        <v>10</v>
      </c>
      <c r="C215" s="38" t="n">
        <v>15270</v>
      </c>
      <c r="D215" s="0" t="n">
        <v>29</v>
      </c>
    </row>
    <row r="216" customFormat="false" ht="15" hidden="false" customHeight="false" outlineLevel="0" collapsed="false">
      <c r="A216" s="0" t="n">
        <v>1360</v>
      </c>
      <c r="B216" s="0" t="n">
        <v>11</v>
      </c>
      <c r="C216" s="38" t="n">
        <v>15299</v>
      </c>
      <c r="D216" s="0" t="n">
        <v>30</v>
      </c>
    </row>
    <row r="217" customFormat="false" ht="15" hidden="false" customHeight="false" outlineLevel="0" collapsed="false">
      <c r="A217" s="0" t="n">
        <v>1360</v>
      </c>
      <c r="B217" s="0" t="n">
        <v>12</v>
      </c>
      <c r="C217" s="38" t="n">
        <v>15329</v>
      </c>
      <c r="D217" s="0" t="n">
        <v>30</v>
      </c>
    </row>
    <row r="218" customFormat="false" ht="15" hidden="false" customHeight="false" outlineLevel="0" collapsed="false">
      <c r="A218" s="0" t="n">
        <v>1361</v>
      </c>
      <c r="B218" s="0" t="n">
        <v>1</v>
      </c>
      <c r="C218" s="38" t="n">
        <v>15359</v>
      </c>
      <c r="D218" s="0" t="n">
        <v>30</v>
      </c>
    </row>
    <row r="219" customFormat="false" ht="15" hidden="false" customHeight="false" outlineLevel="0" collapsed="false">
      <c r="A219" s="0" t="n">
        <v>1361</v>
      </c>
      <c r="B219" s="0" t="n">
        <v>2</v>
      </c>
      <c r="C219" s="38" t="n">
        <v>15389</v>
      </c>
      <c r="D219" s="0" t="n">
        <v>29</v>
      </c>
    </row>
    <row r="220" customFormat="false" ht="15" hidden="false" customHeight="false" outlineLevel="0" collapsed="false">
      <c r="A220" s="0" t="n">
        <v>1361</v>
      </c>
      <c r="B220" s="0" t="n">
        <v>3</v>
      </c>
      <c r="C220" s="38" t="n">
        <v>15418</v>
      </c>
      <c r="D220" s="0" t="n">
        <v>30</v>
      </c>
    </row>
    <row r="221" customFormat="false" ht="15" hidden="false" customHeight="false" outlineLevel="0" collapsed="false">
      <c r="A221" s="0" t="n">
        <v>1361</v>
      </c>
      <c r="B221" s="0" t="n">
        <v>4</v>
      </c>
      <c r="C221" s="38" t="n">
        <v>15448</v>
      </c>
      <c r="D221" s="0" t="n">
        <v>29</v>
      </c>
    </row>
    <row r="222" customFormat="false" ht="15" hidden="false" customHeight="false" outlineLevel="0" collapsed="false">
      <c r="A222" s="0" t="n">
        <v>1361</v>
      </c>
      <c r="B222" s="0" t="n">
        <v>5</v>
      </c>
      <c r="C222" s="38" t="n">
        <v>15477</v>
      </c>
      <c r="D222" s="0" t="n">
        <v>30</v>
      </c>
    </row>
    <row r="223" customFormat="false" ht="15" hidden="false" customHeight="false" outlineLevel="0" collapsed="false">
      <c r="A223" s="0" t="n">
        <v>1361</v>
      </c>
      <c r="B223" s="0" t="n">
        <v>6</v>
      </c>
      <c r="C223" s="38" t="n">
        <v>15507</v>
      </c>
      <c r="D223" s="0" t="n">
        <v>29</v>
      </c>
    </row>
    <row r="224" customFormat="false" ht="15" hidden="false" customHeight="false" outlineLevel="0" collapsed="false">
      <c r="A224" s="0" t="n">
        <v>1361</v>
      </c>
      <c r="B224" s="0" t="n">
        <v>7</v>
      </c>
      <c r="C224" s="38" t="n">
        <v>15536</v>
      </c>
      <c r="D224" s="0" t="n">
        <v>30</v>
      </c>
    </row>
    <row r="225" customFormat="false" ht="15" hidden="false" customHeight="false" outlineLevel="0" collapsed="false">
      <c r="A225" s="0" t="n">
        <v>1361</v>
      </c>
      <c r="B225" s="0" t="n">
        <v>8</v>
      </c>
      <c r="C225" s="38" t="n">
        <v>15566</v>
      </c>
      <c r="D225" s="0" t="n">
        <v>29</v>
      </c>
    </row>
    <row r="226" customFormat="false" ht="15" hidden="false" customHeight="false" outlineLevel="0" collapsed="false">
      <c r="A226" s="0" t="n">
        <v>1361</v>
      </c>
      <c r="B226" s="0" t="n">
        <v>9</v>
      </c>
      <c r="C226" s="38" t="n">
        <v>15595</v>
      </c>
      <c r="D226" s="0" t="n">
        <v>30</v>
      </c>
    </row>
    <row r="227" customFormat="false" ht="15" hidden="false" customHeight="false" outlineLevel="0" collapsed="false">
      <c r="A227" s="0" t="n">
        <v>1361</v>
      </c>
      <c r="B227" s="0" t="n">
        <v>10</v>
      </c>
      <c r="C227" s="38" t="n">
        <v>15625</v>
      </c>
      <c r="D227" s="0" t="n">
        <v>29</v>
      </c>
    </row>
    <row r="228" customFormat="false" ht="15" hidden="false" customHeight="false" outlineLevel="0" collapsed="false">
      <c r="A228" s="0" t="n">
        <v>1361</v>
      </c>
      <c r="B228" s="0" t="n">
        <v>11</v>
      </c>
      <c r="C228" s="38" t="n">
        <v>15654</v>
      </c>
      <c r="D228" s="0" t="n">
        <v>30</v>
      </c>
    </row>
    <row r="229" customFormat="false" ht="15" hidden="false" customHeight="false" outlineLevel="0" collapsed="false">
      <c r="A229" s="0" t="n">
        <v>1361</v>
      </c>
      <c r="B229" s="0" t="n">
        <v>12</v>
      </c>
      <c r="C229" s="38" t="n">
        <v>15684</v>
      </c>
      <c r="D229" s="0" t="n">
        <v>29</v>
      </c>
    </row>
    <row r="230" customFormat="false" ht="15" hidden="false" customHeight="false" outlineLevel="0" collapsed="false">
      <c r="A230" s="0" t="n">
        <v>1362</v>
      </c>
      <c r="B230" s="0" t="n">
        <v>1</v>
      </c>
      <c r="C230" s="38" t="n">
        <v>15713</v>
      </c>
      <c r="D230" s="0" t="n">
        <v>30</v>
      </c>
    </row>
    <row r="231" customFormat="false" ht="15" hidden="false" customHeight="false" outlineLevel="0" collapsed="false">
      <c r="A231" s="0" t="n">
        <v>1362</v>
      </c>
      <c r="B231" s="0" t="n">
        <v>2</v>
      </c>
      <c r="C231" s="38" t="n">
        <v>15743</v>
      </c>
      <c r="D231" s="0" t="n">
        <v>29</v>
      </c>
    </row>
    <row r="232" customFormat="false" ht="15" hidden="false" customHeight="false" outlineLevel="0" collapsed="false">
      <c r="A232" s="0" t="n">
        <v>1362</v>
      </c>
      <c r="B232" s="0" t="n">
        <v>3</v>
      </c>
      <c r="C232" s="38" t="n">
        <v>15772</v>
      </c>
      <c r="D232" s="0" t="n">
        <v>30</v>
      </c>
    </row>
    <row r="233" customFormat="false" ht="15" hidden="false" customHeight="false" outlineLevel="0" collapsed="false">
      <c r="A233" s="0" t="n">
        <v>1362</v>
      </c>
      <c r="B233" s="0" t="n">
        <v>4</v>
      </c>
      <c r="C233" s="38" t="n">
        <v>15802</v>
      </c>
      <c r="D233" s="0" t="n">
        <v>29</v>
      </c>
    </row>
    <row r="234" customFormat="false" ht="15" hidden="false" customHeight="false" outlineLevel="0" collapsed="false">
      <c r="A234" s="0" t="n">
        <v>1362</v>
      </c>
      <c r="B234" s="0" t="n">
        <v>5</v>
      </c>
      <c r="C234" s="38" t="n">
        <v>15831</v>
      </c>
      <c r="D234" s="0" t="n">
        <v>30</v>
      </c>
    </row>
    <row r="235" customFormat="false" ht="15" hidden="false" customHeight="false" outlineLevel="0" collapsed="false">
      <c r="A235" s="0" t="n">
        <v>1362</v>
      </c>
      <c r="B235" s="0" t="n">
        <v>6</v>
      </c>
      <c r="C235" s="38" t="n">
        <v>15861</v>
      </c>
      <c r="D235" s="0" t="n">
        <v>29</v>
      </c>
    </row>
    <row r="236" customFormat="false" ht="15" hidden="false" customHeight="false" outlineLevel="0" collapsed="false">
      <c r="A236" s="0" t="n">
        <v>1362</v>
      </c>
      <c r="B236" s="0" t="n">
        <v>7</v>
      </c>
      <c r="C236" s="38" t="n">
        <v>15890</v>
      </c>
      <c r="D236" s="0" t="n">
        <v>30</v>
      </c>
    </row>
    <row r="237" customFormat="false" ht="15" hidden="false" customHeight="false" outlineLevel="0" collapsed="false">
      <c r="A237" s="0" t="n">
        <v>1362</v>
      </c>
      <c r="B237" s="0" t="n">
        <v>8</v>
      </c>
      <c r="C237" s="38" t="n">
        <v>15920</v>
      </c>
      <c r="D237" s="0" t="n">
        <v>29</v>
      </c>
    </row>
    <row r="238" customFormat="false" ht="15" hidden="false" customHeight="false" outlineLevel="0" collapsed="false">
      <c r="A238" s="0" t="n">
        <v>1362</v>
      </c>
      <c r="B238" s="0" t="n">
        <v>9</v>
      </c>
      <c r="C238" s="38" t="n">
        <v>15949</v>
      </c>
      <c r="D238" s="0" t="n">
        <v>30</v>
      </c>
    </row>
    <row r="239" customFormat="false" ht="15" hidden="false" customHeight="false" outlineLevel="0" collapsed="false">
      <c r="A239" s="0" t="n">
        <v>1362</v>
      </c>
      <c r="B239" s="0" t="n">
        <v>10</v>
      </c>
      <c r="C239" s="38" t="n">
        <v>15979</v>
      </c>
      <c r="D239" s="0" t="n">
        <v>29</v>
      </c>
    </row>
    <row r="240" customFormat="false" ht="15" hidden="false" customHeight="false" outlineLevel="0" collapsed="false">
      <c r="A240" s="0" t="n">
        <v>1362</v>
      </c>
      <c r="B240" s="0" t="n">
        <v>11</v>
      </c>
      <c r="C240" s="38" t="n">
        <v>16008</v>
      </c>
      <c r="D240" s="0" t="n">
        <v>30</v>
      </c>
    </row>
    <row r="241" customFormat="false" ht="15" hidden="false" customHeight="false" outlineLevel="0" collapsed="false">
      <c r="A241" s="0" t="n">
        <v>1362</v>
      </c>
      <c r="B241" s="0" t="n">
        <v>12</v>
      </c>
      <c r="C241" s="38" t="n">
        <v>16038</v>
      </c>
      <c r="D241" s="0" t="n">
        <v>29</v>
      </c>
    </row>
    <row r="242" customFormat="false" ht="15" hidden="false" customHeight="false" outlineLevel="0" collapsed="false">
      <c r="A242" s="0" t="n">
        <v>1363</v>
      </c>
      <c r="B242" s="0" t="n">
        <v>1</v>
      </c>
      <c r="C242" s="38" t="n">
        <v>16067</v>
      </c>
      <c r="D242" s="0" t="n">
        <v>30</v>
      </c>
    </row>
    <row r="243" customFormat="false" ht="15" hidden="false" customHeight="false" outlineLevel="0" collapsed="false">
      <c r="A243" s="0" t="n">
        <v>1363</v>
      </c>
      <c r="B243" s="0" t="n">
        <v>2</v>
      </c>
      <c r="C243" s="38" t="n">
        <v>16097</v>
      </c>
      <c r="D243" s="0" t="n">
        <v>29</v>
      </c>
    </row>
    <row r="244" customFormat="false" ht="15" hidden="false" customHeight="false" outlineLevel="0" collapsed="false">
      <c r="A244" s="0" t="n">
        <v>1363</v>
      </c>
      <c r="B244" s="0" t="n">
        <v>3</v>
      </c>
      <c r="C244" s="38" t="n">
        <v>16126</v>
      </c>
      <c r="D244" s="0" t="n">
        <v>30</v>
      </c>
    </row>
    <row r="245" customFormat="false" ht="15" hidden="false" customHeight="false" outlineLevel="0" collapsed="false">
      <c r="A245" s="0" t="n">
        <v>1363</v>
      </c>
      <c r="B245" s="0" t="n">
        <v>4</v>
      </c>
      <c r="C245" s="38" t="n">
        <v>16156</v>
      </c>
      <c r="D245" s="0" t="n">
        <v>29</v>
      </c>
    </row>
    <row r="246" customFormat="false" ht="15" hidden="false" customHeight="false" outlineLevel="0" collapsed="false">
      <c r="A246" s="0" t="n">
        <v>1363</v>
      </c>
      <c r="B246" s="0" t="n">
        <v>5</v>
      </c>
      <c r="C246" s="38" t="n">
        <v>16185</v>
      </c>
      <c r="D246" s="0" t="n">
        <v>30</v>
      </c>
    </row>
    <row r="247" customFormat="false" ht="15" hidden="false" customHeight="false" outlineLevel="0" collapsed="false">
      <c r="A247" s="0" t="n">
        <v>1363</v>
      </c>
      <c r="B247" s="0" t="n">
        <v>6</v>
      </c>
      <c r="C247" s="38" t="n">
        <v>16215</v>
      </c>
      <c r="D247" s="0" t="n">
        <v>29</v>
      </c>
    </row>
    <row r="248" customFormat="false" ht="15" hidden="false" customHeight="false" outlineLevel="0" collapsed="false">
      <c r="A248" s="0" t="n">
        <v>1363</v>
      </c>
      <c r="B248" s="0" t="n">
        <v>7</v>
      </c>
      <c r="C248" s="38" t="n">
        <v>16244</v>
      </c>
      <c r="D248" s="0" t="n">
        <v>30</v>
      </c>
    </row>
    <row r="249" customFormat="false" ht="15" hidden="false" customHeight="false" outlineLevel="0" collapsed="false">
      <c r="A249" s="0" t="n">
        <v>1363</v>
      </c>
      <c r="B249" s="0" t="n">
        <v>8</v>
      </c>
      <c r="C249" s="38" t="n">
        <v>16274</v>
      </c>
      <c r="D249" s="0" t="n">
        <v>29</v>
      </c>
    </row>
    <row r="250" customFormat="false" ht="15" hidden="false" customHeight="false" outlineLevel="0" collapsed="false">
      <c r="A250" s="0" t="n">
        <v>1363</v>
      </c>
      <c r="B250" s="0" t="n">
        <v>9</v>
      </c>
      <c r="C250" s="38" t="n">
        <v>16303</v>
      </c>
      <c r="D250" s="0" t="n">
        <v>30</v>
      </c>
    </row>
    <row r="251" customFormat="false" ht="15" hidden="false" customHeight="false" outlineLevel="0" collapsed="false">
      <c r="A251" s="0" t="n">
        <v>1363</v>
      </c>
      <c r="B251" s="0" t="n">
        <v>10</v>
      </c>
      <c r="C251" s="38" t="n">
        <v>16333</v>
      </c>
      <c r="D251" s="0" t="n">
        <v>29</v>
      </c>
    </row>
    <row r="252" customFormat="false" ht="15" hidden="false" customHeight="false" outlineLevel="0" collapsed="false">
      <c r="A252" s="0" t="n">
        <v>1363</v>
      </c>
      <c r="B252" s="0" t="n">
        <v>11</v>
      </c>
      <c r="C252" s="38" t="n">
        <v>16362</v>
      </c>
      <c r="D252" s="0" t="n">
        <v>30</v>
      </c>
    </row>
    <row r="253" customFormat="false" ht="15" hidden="false" customHeight="false" outlineLevel="0" collapsed="false">
      <c r="A253" s="0" t="n">
        <v>1363</v>
      </c>
      <c r="B253" s="0" t="n">
        <v>12</v>
      </c>
      <c r="C253" s="38" t="n">
        <v>16392</v>
      </c>
      <c r="D253" s="0" t="n">
        <v>30</v>
      </c>
    </row>
    <row r="254" customFormat="false" ht="15" hidden="false" customHeight="false" outlineLevel="0" collapsed="false">
      <c r="A254" s="0" t="n">
        <v>1364</v>
      </c>
      <c r="B254" s="0" t="n">
        <v>1</v>
      </c>
      <c r="C254" s="38" t="n">
        <v>16422</v>
      </c>
      <c r="D254" s="0" t="n">
        <v>30</v>
      </c>
    </row>
    <row r="255" customFormat="false" ht="15" hidden="false" customHeight="false" outlineLevel="0" collapsed="false">
      <c r="A255" s="0" t="n">
        <v>1364</v>
      </c>
      <c r="B255" s="0" t="n">
        <v>2</v>
      </c>
      <c r="C255" s="38" t="n">
        <v>16452</v>
      </c>
      <c r="D255" s="0" t="n">
        <v>29</v>
      </c>
    </row>
    <row r="256" customFormat="false" ht="15" hidden="false" customHeight="false" outlineLevel="0" collapsed="false">
      <c r="A256" s="0" t="n">
        <v>1364</v>
      </c>
      <c r="B256" s="0" t="n">
        <v>3</v>
      </c>
      <c r="C256" s="38" t="n">
        <v>16481</v>
      </c>
      <c r="D256" s="0" t="n">
        <v>30</v>
      </c>
    </row>
    <row r="257" customFormat="false" ht="15" hidden="false" customHeight="false" outlineLevel="0" collapsed="false">
      <c r="A257" s="0" t="n">
        <v>1364</v>
      </c>
      <c r="B257" s="0" t="n">
        <v>4</v>
      </c>
      <c r="C257" s="38" t="n">
        <v>16511</v>
      </c>
      <c r="D257" s="0" t="n">
        <v>29</v>
      </c>
    </row>
    <row r="258" customFormat="false" ht="15" hidden="false" customHeight="false" outlineLevel="0" collapsed="false">
      <c r="A258" s="0" t="n">
        <v>1364</v>
      </c>
      <c r="B258" s="0" t="n">
        <v>5</v>
      </c>
      <c r="C258" s="38" t="n">
        <v>16540</v>
      </c>
      <c r="D258" s="0" t="n">
        <v>30</v>
      </c>
    </row>
    <row r="259" customFormat="false" ht="15" hidden="false" customHeight="false" outlineLevel="0" collapsed="false">
      <c r="A259" s="0" t="n">
        <v>1364</v>
      </c>
      <c r="B259" s="0" t="n">
        <v>6</v>
      </c>
      <c r="C259" s="38" t="n">
        <v>16570</v>
      </c>
      <c r="D259" s="0" t="n">
        <v>29</v>
      </c>
    </row>
    <row r="260" customFormat="false" ht="15" hidden="false" customHeight="false" outlineLevel="0" collapsed="false">
      <c r="A260" s="0" t="n">
        <v>1364</v>
      </c>
      <c r="B260" s="0" t="n">
        <v>7</v>
      </c>
      <c r="C260" s="38" t="n">
        <v>16599</v>
      </c>
      <c r="D260" s="0" t="n">
        <v>30</v>
      </c>
    </row>
    <row r="261" customFormat="false" ht="15" hidden="false" customHeight="false" outlineLevel="0" collapsed="false">
      <c r="A261" s="0" t="n">
        <v>1364</v>
      </c>
      <c r="B261" s="0" t="n">
        <v>8</v>
      </c>
      <c r="C261" s="38" t="n">
        <v>16629</v>
      </c>
      <c r="D261" s="0" t="n">
        <v>28</v>
      </c>
    </row>
    <row r="262" customFormat="false" ht="15" hidden="false" customHeight="false" outlineLevel="0" collapsed="false">
      <c r="A262" s="0" t="n">
        <v>1364</v>
      </c>
      <c r="B262" s="0" t="n">
        <v>9</v>
      </c>
      <c r="C262" s="38" t="n">
        <v>16657</v>
      </c>
      <c r="D262" s="0" t="n">
        <v>30</v>
      </c>
    </row>
    <row r="263" customFormat="false" ht="15" hidden="false" customHeight="false" outlineLevel="0" collapsed="false">
      <c r="A263" s="0" t="n">
        <v>1364</v>
      </c>
      <c r="B263" s="0" t="n">
        <v>10</v>
      </c>
      <c r="C263" s="38" t="n">
        <v>16687</v>
      </c>
      <c r="D263" s="0" t="n">
        <v>30</v>
      </c>
    </row>
    <row r="264" customFormat="false" ht="15" hidden="false" customHeight="false" outlineLevel="0" collapsed="false">
      <c r="A264" s="0" t="n">
        <v>1364</v>
      </c>
      <c r="B264" s="0" t="n">
        <v>11</v>
      </c>
      <c r="C264" s="38" t="n">
        <v>16717</v>
      </c>
      <c r="D264" s="0" t="n">
        <v>30</v>
      </c>
    </row>
    <row r="265" customFormat="false" ht="15" hidden="false" customHeight="false" outlineLevel="0" collapsed="false">
      <c r="A265" s="0" t="n">
        <v>1364</v>
      </c>
      <c r="B265" s="0" t="n">
        <v>12</v>
      </c>
      <c r="C265" s="38" t="n">
        <v>16747</v>
      </c>
      <c r="D265" s="0" t="n">
        <v>29</v>
      </c>
    </row>
    <row r="266" customFormat="false" ht="15" hidden="false" customHeight="false" outlineLevel="0" collapsed="false">
      <c r="A266" s="0" t="n">
        <v>1365</v>
      </c>
      <c r="B266" s="0" t="n">
        <v>1</v>
      </c>
      <c r="C266" s="38" t="n">
        <v>16776</v>
      </c>
      <c r="D266" s="0" t="n">
        <v>30</v>
      </c>
    </row>
    <row r="267" customFormat="false" ht="15" hidden="false" customHeight="false" outlineLevel="0" collapsed="false">
      <c r="A267" s="0" t="n">
        <v>1365</v>
      </c>
      <c r="B267" s="0" t="n">
        <v>2</v>
      </c>
      <c r="C267" s="38" t="n">
        <v>16806</v>
      </c>
      <c r="D267" s="0" t="n">
        <v>29</v>
      </c>
    </row>
    <row r="268" customFormat="false" ht="15" hidden="false" customHeight="false" outlineLevel="0" collapsed="false">
      <c r="A268" s="0" t="n">
        <v>1365</v>
      </c>
      <c r="B268" s="0" t="n">
        <v>3</v>
      </c>
      <c r="C268" s="38" t="n">
        <v>16835</v>
      </c>
      <c r="D268" s="0" t="n">
        <v>30</v>
      </c>
    </row>
    <row r="269" customFormat="false" ht="15" hidden="false" customHeight="false" outlineLevel="0" collapsed="false">
      <c r="A269" s="0" t="n">
        <v>1365</v>
      </c>
      <c r="B269" s="0" t="n">
        <v>4</v>
      </c>
      <c r="C269" s="38" t="n">
        <v>16865</v>
      </c>
      <c r="D269" s="0" t="n">
        <v>29</v>
      </c>
    </row>
    <row r="270" customFormat="false" ht="15" hidden="false" customHeight="false" outlineLevel="0" collapsed="false">
      <c r="A270" s="0" t="n">
        <v>1365</v>
      </c>
      <c r="B270" s="0" t="n">
        <v>5</v>
      </c>
      <c r="C270" s="38" t="n">
        <v>16894</v>
      </c>
      <c r="D270" s="0" t="n">
        <v>30</v>
      </c>
    </row>
    <row r="271" customFormat="false" ht="15" hidden="false" customHeight="false" outlineLevel="0" collapsed="false">
      <c r="A271" s="0" t="n">
        <v>1365</v>
      </c>
      <c r="B271" s="0" t="n">
        <v>6</v>
      </c>
      <c r="C271" s="38" t="n">
        <v>16924</v>
      </c>
      <c r="D271" s="0" t="n">
        <v>29</v>
      </c>
    </row>
    <row r="272" customFormat="false" ht="15" hidden="false" customHeight="false" outlineLevel="0" collapsed="false">
      <c r="A272" s="0" t="n">
        <v>1365</v>
      </c>
      <c r="B272" s="0" t="n">
        <v>7</v>
      </c>
      <c r="C272" s="38" t="n">
        <v>16953</v>
      </c>
      <c r="D272" s="0" t="n">
        <v>30</v>
      </c>
    </row>
    <row r="273" customFormat="false" ht="15" hidden="false" customHeight="false" outlineLevel="0" collapsed="false">
      <c r="A273" s="0" t="n">
        <v>1365</v>
      </c>
      <c r="B273" s="0" t="n">
        <v>8</v>
      </c>
      <c r="C273" s="38" t="n">
        <v>16983</v>
      </c>
      <c r="D273" s="0" t="n">
        <v>29</v>
      </c>
    </row>
    <row r="274" customFormat="false" ht="15" hidden="false" customHeight="false" outlineLevel="0" collapsed="false">
      <c r="A274" s="0" t="n">
        <v>1365</v>
      </c>
      <c r="B274" s="0" t="n">
        <v>9</v>
      </c>
      <c r="C274" s="38" t="n">
        <v>17012</v>
      </c>
      <c r="D274" s="0" t="n">
        <v>30</v>
      </c>
    </row>
    <row r="275" customFormat="false" ht="15" hidden="false" customHeight="false" outlineLevel="0" collapsed="false">
      <c r="A275" s="0" t="n">
        <v>1365</v>
      </c>
      <c r="B275" s="0" t="n">
        <v>10</v>
      </c>
      <c r="C275" s="38" t="n">
        <v>17042</v>
      </c>
      <c r="D275" s="0" t="n">
        <v>29</v>
      </c>
    </row>
    <row r="276" customFormat="false" ht="15" hidden="false" customHeight="false" outlineLevel="0" collapsed="false">
      <c r="A276" s="0" t="n">
        <v>1365</v>
      </c>
      <c r="B276" s="0" t="n">
        <v>11</v>
      </c>
      <c r="C276" s="38" t="n">
        <v>17071</v>
      </c>
      <c r="D276" s="0" t="n">
        <v>30</v>
      </c>
    </row>
    <row r="277" customFormat="false" ht="15" hidden="false" customHeight="false" outlineLevel="0" collapsed="false">
      <c r="A277" s="0" t="n">
        <v>1365</v>
      </c>
      <c r="B277" s="0" t="n">
        <v>12</v>
      </c>
      <c r="C277" s="38" t="n">
        <v>17101</v>
      </c>
      <c r="D277" s="0" t="n">
        <v>30</v>
      </c>
    </row>
    <row r="278" customFormat="false" ht="15" hidden="false" customHeight="false" outlineLevel="0" collapsed="false">
      <c r="A278" s="0" t="n">
        <v>1366</v>
      </c>
      <c r="B278" s="0" t="n">
        <v>1</v>
      </c>
      <c r="C278" s="38" t="n">
        <v>17131</v>
      </c>
      <c r="D278" s="0" t="n">
        <v>30</v>
      </c>
    </row>
    <row r="279" customFormat="false" ht="15" hidden="false" customHeight="false" outlineLevel="0" collapsed="false">
      <c r="A279" s="0" t="n">
        <v>1366</v>
      </c>
      <c r="B279" s="0" t="n">
        <v>2</v>
      </c>
      <c r="C279" s="38" t="n">
        <v>17161</v>
      </c>
      <c r="D279" s="0" t="n">
        <v>29</v>
      </c>
    </row>
    <row r="280" customFormat="false" ht="15" hidden="false" customHeight="false" outlineLevel="0" collapsed="false">
      <c r="A280" s="0" t="n">
        <v>1366</v>
      </c>
      <c r="B280" s="0" t="n">
        <v>3</v>
      </c>
      <c r="C280" s="38" t="n">
        <v>17190</v>
      </c>
      <c r="D280" s="0" t="n">
        <v>30</v>
      </c>
    </row>
    <row r="281" customFormat="false" ht="15" hidden="false" customHeight="false" outlineLevel="0" collapsed="false">
      <c r="A281" s="0" t="n">
        <v>1366</v>
      </c>
      <c r="B281" s="0" t="n">
        <v>4</v>
      </c>
      <c r="C281" s="38" t="n">
        <v>17220</v>
      </c>
      <c r="D281" s="0" t="n">
        <v>29</v>
      </c>
    </row>
    <row r="282" customFormat="false" ht="15" hidden="false" customHeight="false" outlineLevel="0" collapsed="false">
      <c r="A282" s="0" t="n">
        <v>1366</v>
      </c>
      <c r="B282" s="0" t="n">
        <v>5</v>
      </c>
      <c r="C282" s="38" t="n">
        <v>17249</v>
      </c>
      <c r="D282" s="0" t="n">
        <v>30</v>
      </c>
    </row>
    <row r="283" customFormat="false" ht="15" hidden="false" customHeight="false" outlineLevel="0" collapsed="false">
      <c r="A283" s="0" t="n">
        <v>1366</v>
      </c>
      <c r="B283" s="0" t="n">
        <v>6</v>
      </c>
      <c r="C283" s="38" t="n">
        <v>17279</v>
      </c>
      <c r="D283" s="0" t="n">
        <v>29</v>
      </c>
    </row>
    <row r="284" customFormat="false" ht="15" hidden="false" customHeight="false" outlineLevel="0" collapsed="false">
      <c r="A284" s="0" t="n">
        <v>1366</v>
      </c>
      <c r="B284" s="0" t="n">
        <v>7</v>
      </c>
      <c r="C284" s="38" t="n">
        <v>17308</v>
      </c>
      <c r="D284" s="0" t="n">
        <v>30</v>
      </c>
    </row>
    <row r="285" customFormat="false" ht="15" hidden="false" customHeight="false" outlineLevel="0" collapsed="false">
      <c r="A285" s="0" t="n">
        <v>1366</v>
      </c>
      <c r="B285" s="0" t="n">
        <v>8</v>
      </c>
      <c r="C285" s="38" t="n">
        <v>17338</v>
      </c>
      <c r="D285" s="0" t="n">
        <v>29</v>
      </c>
    </row>
    <row r="286" customFormat="false" ht="15" hidden="false" customHeight="false" outlineLevel="0" collapsed="false">
      <c r="A286" s="0" t="n">
        <v>1366</v>
      </c>
      <c r="B286" s="0" t="n">
        <v>9</v>
      </c>
      <c r="C286" s="38" t="n">
        <v>17367</v>
      </c>
      <c r="D286" s="0" t="n">
        <v>30</v>
      </c>
    </row>
    <row r="287" customFormat="false" ht="15" hidden="false" customHeight="false" outlineLevel="0" collapsed="false">
      <c r="A287" s="0" t="n">
        <v>1366</v>
      </c>
      <c r="B287" s="0" t="n">
        <v>10</v>
      </c>
      <c r="C287" s="38" t="n">
        <v>17397</v>
      </c>
      <c r="D287" s="0" t="n">
        <v>29</v>
      </c>
    </row>
    <row r="288" customFormat="false" ht="15" hidden="false" customHeight="false" outlineLevel="0" collapsed="false">
      <c r="A288" s="0" t="n">
        <v>1366</v>
      </c>
      <c r="B288" s="0" t="n">
        <v>11</v>
      </c>
      <c r="C288" s="38" t="n">
        <v>17426</v>
      </c>
      <c r="D288" s="0" t="n">
        <v>30</v>
      </c>
    </row>
    <row r="289" customFormat="false" ht="15" hidden="false" customHeight="false" outlineLevel="0" collapsed="false">
      <c r="A289" s="0" t="n">
        <v>1366</v>
      </c>
      <c r="B289" s="0" t="n">
        <v>12</v>
      </c>
      <c r="C289" s="38" t="n">
        <v>17456</v>
      </c>
      <c r="D289" s="0" t="n">
        <v>29</v>
      </c>
    </row>
    <row r="290" customFormat="false" ht="15" hidden="false" customHeight="false" outlineLevel="0" collapsed="false">
      <c r="A290" s="0" t="n">
        <v>1367</v>
      </c>
      <c r="B290" s="0" t="n">
        <v>1</v>
      </c>
      <c r="C290" s="38" t="n">
        <v>17485</v>
      </c>
      <c r="D290" s="0" t="n">
        <v>30</v>
      </c>
    </row>
    <row r="291" customFormat="false" ht="15" hidden="false" customHeight="false" outlineLevel="0" collapsed="false">
      <c r="A291" s="0" t="n">
        <v>1367</v>
      </c>
      <c r="B291" s="0" t="n">
        <v>2</v>
      </c>
      <c r="C291" s="38" t="n">
        <v>17515</v>
      </c>
      <c r="D291" s="0" t="n">
        <v>29</v>
      </c>
    </row>
    <row r="292" customFormat="false" ht="15" hidden="false" customHeight="false" outlineLevel="0" collapsed="false">
      <c r="A292" s="0" t="n">
        <v>1367</v>
      </c>
      <c r="B292" s="0" t="n">
        <v>3</v>
      </c>
      <c r="C292" s="38" t="n">
        <v>17544</v>
      </c>
      <c r="D292" s="0" t="n">
        <v>30</v>
      </c>
    </row>
    <row r="293" customFormat="false" ht="15" hidden="false" customHeight="false" outlineLevel="0" collapsed="false">
      <c r="A293" s="0" t="n">
        <v>1367</v>
      </c>
      <c r="B293" s="0" t="n">
        <v>4</v>
      </c>
      <c r="C293" s="38" t="n">
        <v>17574</v>
      </c>
      <c r="D293" s="0" t="n">
        <v>29</v>
      </c>
    </row>
    <row r="294" customFormat="false" ht="15" hidden="false" customHeight="false" outlineLevel="0" collapsed="false">
      <c r="A294" s="0" t="n">
        <v>1367</v>
      </c>
      <c r="B294" s="0" t="n">
        <v>5</v>
      </c>
      <c r="C294" s="38" t="n">
        <v>17603</v>
      </c>
      <c r="D294" s="0" t="n">
        <v>30</v>
      </c>
    </row>
    <row r="295" customFormat="false" ht="15" hidden="false" customHeight="false" outlineLevel="0" collapsed="false">
      <c r="A295" s="0" t="n">
        <v>1367</v>
      </c>
      <c r="B295" s="0" t="n">
        <v>6</v>
      </c>
      <c r="C295" s="38" t="n">
        <v>17633</v>
      </c>
      <c r="D295" s="0" t="n">
        <v>29</v>
      </c>
    </row>
    <row r="296" customFormat="false" ht="15" hidden="false" customHeight="false" outlineLevel="0" collapsed="false">
      <c r="A296" s="0" t="n">
        <v>1367</v>
      </c>
      <c r="B296" s="0" t="n">
        <v>7</v>
      </c>
      <c r="C296" s="38" t="n">
        <v>17662</v>
      </c>
      <c r="D296" s="0" t="n">
        <v>30</v>
      </c>
    </row>
    <row r="297" customFormat="false" ht="15" hidden="false" customHeight="false" outlineLevel="0" collapsed="false">
      <c r="A297" s="0" t="n">
        <v>1367</v>
      </c>
      <c r="B297" s="0" t="n">
        <v>8</v>
      </c>
      <c r="C297" s="38" t="n">
        <v>17692</v>
      </c>
      <c r="D297" s="0" t="n">
        <v>29</v>
      </c>
    </row>
    <row r="298" customFormat="false" ht="15" hidden="false" customHeight="false" outlineLevel="0" collapsed="false">
      <c r="A298" s="0" t="n">
        <v>1367</v>
      </c>
      <c r="B298" s="0" t="n">
        <v>9</v>
      </c>
      <c r="C298" s="38" t="n">
        <v>17721</v>
      </c>
      <c r="D298" s="0" t="n">
        <v>30</v>
      </c>
    </row>
    <row r="299" customFormat="false" ht="15" hidden="false" customHeight="false" outlineLevel="0" collapsed="false">
      <c r="A299" s="0" t="n">
        <v>1367</v>
      </c>
      <c r="B299" s="0" t="n">
        <v>10</v>
      </c>
      <c r="C299" s="38" t="n">
        <v>17751</v>
      </c>
      <c r="D299" s="0" t="n">
        <v>29</v>
      </c>
    </row>
    <row r="300" customFormat="false" ht="15" hidden="false" customHeight="false" outlineLevel="0" collapsed="false">
      <c r="A300" s="0" t="n">
        <v>1367</v>
      </c>
      <c r="B300" s="0" t="n">
        <v>11</v>
      </c>
      <c r="C300" s="38" t="n">
        <v>17780</v>
      </c>
      <c r="D300" s="0" t="n">
        <v>30</v>
      </c>
    </row>
    <row r="301" customFormat="false" ht="15" hidden="false" customHeight="false" outlineLevel="0" collapsed="false">
      <c r="A301" s="0" t="n">
        <v>1367</v>
      </c>
      <c r="B301" s="0" t="n">
        <v>12</v>
      </c>
      <c r="C301" s="38" t="n">
        <v>17810</v>
      </c>
      <c r="D301" s="0" t="n">
        <v>29</v>
      </c>
    </row>
    <row r="302" customFormat="false" ht="15" hidden="false" customHeight="false" outlineLevel="0" collapsed="false">
      <c r="A302" s="0" t="n">
        <v>1368</v>
      </c>
      <c r="B302" s="0" t="n">
        <v>1</v>
      </c>
      <c r="C302" s="38" t="n">
        <v>17839</v>
      </c>
      <c r="D302" s="0" t="n">
        <v>30</v>
      </c>
    </row>
    <row r="303" customFormat="false" ht="15" hidden="false" customHeight="false" outlineLevel="0" collapsed="false">
      <c r="A303" s="0" t="n">
        <v>1368</v>
      </c>
      <c r="B303" s="0" t="n">
        <v>2</v>
      </c>
      <c r="C303" s="38" t="n">
        <v>17869</v>
      </c>
      <c r="D303" s="0" t="n">
        <v>29</v>
      </c>
    </row>
    <row r="304" customFormat="false" ht="15" hidden="false" customHeight="false" outlineLevel="0" collapsed="false">
      <c r="A304" s="0" t="n">
        <v>1368</v>
      </c>
      <c r="B304" s="0" t="n">
        <v>3</v>
      </c>
      <c r="C304" s="38" t="n">
        <v>17898</v>
      </c>
      <c r="D304" s="0" t="n">
        <v>30</v>
      </c>
    </row>
    <row r="305" customFormat="false" ht="15" hidden="false" customHeight="false" outlineLevel="0" collapsed="false">
      <c r="A305" s="0" t="n">
        <v>1368</v>
      </c>
      <c r="B305" s="0" t="n">
        <v>4</v>
      </c>
      <c r="C305" s="38" t="n">
        <v>17928</v>
      </c>
      <c r="D305" s="0" t="n">
        <v>29</v>
      </c>
    </row>
    <row r="306" customFormat="false" ht="15" hidden="false" customHeight="false" outlineLevel="0" collapsed="false">
      <c r="A306" s="0" t="n">
        <v>1368</v>
      </c>
      <c r="B306" s="0" t="n">
        <v>5</v>
      </c>
      <c r="C306" s="38" t="n">
        <v>17957</v>
      </c>
      <c r="D306" s="0" t="n">
        <v>30</v>
      </c>
    </row>
    <row r="307" customFormat="false" ht="15" hidden="false" customHeight="false" outlineLevel="0" collapsed="false">
      <c r="A307" s="0" t="n">
        <v>1368</v>
      </c>
      <c r="B307" s="0" t="n">
        <v>6</v>
      </c>
      <c r="C307" s="38" t="n">
        <v>17987</v>
      </c>
      <c r="D307" s="0" t="n">
        <v>29</v>
      </c>
    </row>
    <row r="308" customFormat="false" ht="15" hidden="false" customHeight="false" outlineLevel="0" collapsed="false">
      <c r="A308" s="0" t="n">
        <v>1368</v>
      </c>
      <c r="B308" s="0" t="n">
        <v>7</v>
      </c>
      <c r="C308" s="38" t="n">
        <v>18016</v>
      </c>
      <c r="D308" s="0" t="n">
        <v>30</v>
      </c>
    </row>
    <row r="309" customFormat="false" ht="15" hidden="false" customHeight="false" outlineLevel="0" collapsed="false">
      <c r="A309" s="0" t="n">
        <v>1368</v>
      </c>
      <c r="B309" s="0" t="n">
        <v>8</v>
      </c>
      <c r="C309" s="38" t="n">
        <v>18046</v>
      </c>
      <c r="D309" s="0" t="n">
        <v>29</v>
      </c>
    </row>
    <row r="310" customFormat="false" ht="15" hidden="false" customHeight="false" outlineLevel="0" collapsed="false">
      <c r="A310" s="0" t="n">
        <v>1368</v>
      </c>
      <c r="B310" s="0" t="n">
        <v>9</v>
      </c>
      <c r="C310" s="38" t="n">
        <v>18075</v>
      </c>
      <c r="D310" s="0" t="n">
        <v>30</v>
      </c>
    </row>
    <row r="311" customFormat="false" ht="15" hidden="false" customHeight="false" outlineLevel="0" collapsed="false">
      <c r="A311" s="0" t="n">
        <v>1368</v>
      </c>
      <c r="B311" s="0" t="n">
        <v>10</v>
      </c>
      <c r="C311" s="38" t="n">
        <v>18105</v>
      </c>
      <c r="D311" s="0" t="n">
        <v>29</v>
      </c>
    </row>
    <row r="312" customFormat="false" ht="15" hidden="false" customHeight="false" outlineLevel="0" collapsed="false">
      <c r="A312" s="0" t="n">
        <v>1368</v>
      </c>
      <c r="B312" s="0" t="n">
        <v>11</v>
      </c>
      <c r="C312" s="38" t="n">
        <v>18134</v>
      </c>
      <c r="D312" s="0" t="n">
        <v>30</v>
      </c>
    </row>
    <row r="313" customFormat="false" ht="15" hidden="false" customHeight="false" outlineLevel="0" collapsed="false">
      <c r="A313" s="0" t="n">
        <v>1368</v>
      </c>
      <c r="B313" s="0" t="n">
        <v>12</v>
      </c>
      <c r="C313" s="38" t="n">
        <v>18164</v>
      </c>
      <c r="D313" s="0" t="n">
        <v>30</v>
      </c>
    </row>
    <row r="314" customFormat="false" ht="15" hidden="false" customHeight="false" outlineLevel="0" collapsed="false">
      <c r="A314" s="0" t="n">
        <v>1369</v>
      </c>
      <c r="B314" s="0" t="n">
        <v>1</v>
      </c>
      <c r="C314" s="38" t="n">
        <v>18194</v>
      </c>
      <c r="D314" s="0" t="n">
        <v>30</v>
      </c>
    </row>
    <row r="315" customFormat="false" ht="15" hidden="false" customHeight="false" outlineLevel="0" collapsed="false">
      <c r="A315" s="0" t="n">
        <v>1369</v>
      </c>
      <c r="B315" s="0" t="n">
        <v>2</v>
      </c>
      <c r="C315" s="38" t="n">
        <v>18224</v>
      </c>
      <c r="D315" s="0" t="n">
        <v>29</v>
      </c>
    </row>
    <row r="316" customFormat="false" ht="15" hidden="false" customHeight="false" outlineLevel="0" collapsed="false">
      <c r="A316" s="0" t="n">
        <v>1369</v>
      </c>
      <c r="B316" s="0" t="n">
        <v>3</v>
      </c>
      <c r="C316" s="38" t="n">
        <v>18253</v>
      </c>
      <c r="D316" s="0" t="n">
        <v>30</v>
      </c>
    </row>
    <row r="317" customFormat="false" ht="15" hidden="false" customHeight="false" outlineLevel="0" collapsed="false">
      <c r="A317" s="0" t="n">
        <v>1369</v>
      </c>
      <c r="B317" s="0" t="n">
        <v>4</v>
      </c>
      <c r="C317" s="38" t="n">
        <v>18283</v>
      </c>
      <c r="D317" s="0" t="n">
        <v>29</v>
      </c>
    </row>
    <row r="318" customFormat="false" ht="15" hidden="false" customHeight="false" outlineLevel="0" collapsed="false">
      <c r="A318" s="0" t="n">
        <v>1369</v>
      </c>
      <c r="B318" s="0" t="n">
        <v>5</v>
      </c>
      <c r="C318" s="38" t="n">
        <v>18312</v>
      </c>
      <c r="D318" s="0" t="n">
        <v>30</v>
      </c>
    </row>
    <row r="319" customFormat="false" ht="15" hidden="false" customHeight="false" outlineLevel="0" collapsed="false">
      <c r="A319" s="0" t="n">
        <v>1369</v>
      </c>
      <c r="B319" s="0" t="n">
        <v>6</v>
      </c>
      <c r="C319" s="38" t="n">
        <v>18342</v>
      </c>
      <c r="D319" s="0" t="n">
        <v>29</v>
      </c>
    </row>
    <row r="320" customFormat="false" ht="15" hidden="false" customHeight="false" outlineLevel="0" collapsed="false">
      <c r="A320" s="0" t="n">
        <v>1369</v>
      </c>
      <c r="B320" s="0" t="n">
        <v>7</v>
      </c>
      <c r="C320" s="38" t="n">
        <v>18371</v>
      </c>
      <c r="D320" s="0" t="n">
        <v>30</v>
      </c>
    </row>
    <row r="321" customFormat="false" ht="15" hidden="false" customHeight="false" outlineLevel="0" collapsed="false">
      <c r="A321" s="0" t="n">
        <v>1369</v>
      </c>
      <c r="B321" s="0" t="n">
        <v>8</v>
      </c>
      <c r="C321" s="38" t="n">
        <v>18401</v>
      </c>
      <c r="D321" s="0" t="n">
        <v>30</v>
      </c>
    </row>
    <row r="322" customFormat="false" ht="15" hidden="false" customHeight="false" outlineLevel="0" collapsed="false">
      <c r="A322" s="0" t="n">
        <v>1369</v>
      </c>
      <c r="B322" s="0" t="n">
        <v>9</v>
      </c>
      <c r="C322" s="38" t="n">
        <v>18431</v>
      </c>
      <c r="D322" s="0" t="n">
        <v>29</v>
      </c>
    </row>
    <row r="323" customFormat="false" ht="15" hidden="false" customHeight="false" outlineLevel="0" collapsed="false">
      <c r="A323" s="0" t="n">
        <v>1369</v>
      </c>
      <c r="B323" s="0" t="n">
        <v>10</v>
      </c>
      <c r="C323" s="38" t="n">
        <v>18460</v>
      </c>
      <c r="D323" s="0" t="n">
        <v>30</v>
      </c>
    </row>
    <row r="324" customFormat="false" ht="15" hidden="false" customHeight="false" outlineLevel="0" collapsed="false">
      <c r="A324" s="0" t="n">
        <v>1369</v>
      </c>
      <c r="B324" s="0" t="n">
        <v>11</v>
      </c>
      <c r="C324" s="38" t="n">
        <v>18490</v>
      </c>
      <c r="D324" s="0" t="n">
        <v>30</v>
      </c>
    </row>
    <row r="325" customFormat="false" ht="15" hidden="false" customHeight="false" outlineLevel="0" collapsed="false">
      <c r="A325" s="0" t="n">
        <v>1369</v>
      </c>
      <c r="B325" s="0" t="n">
        <v>12</v>
      </c>
      <c r="C325" s="38" t="n">
        <v>18520</v>
      </c>
      <c r="D325" s="0" t="n">
        <v>29</v>
      </c>
    </row>
    <row r="326" customFormat="false" ht="15" hidden="false" customHeight="false" outlineLevel="0" collapsed="false">
      <c r="A326" s="0" t="n">
        <v>1370</v>
      </c>
      <c r="B326" s="0" t="n">
        <v>1</v>
      </c>
      <c r="C326" s="38" t="n">
        <v>18549</v>
      </c>
      <c r="D326" s="0" t="n">
        <v>30</v>
      </c>
    </row>
    <row r="327" customFormat="false" ht="15" hidden="false" customHeight="false" outlineLevel="0" collapsed="false">
      <c r="A327" s="0" t="n">
        <v>1370</v>
      </c>
      <c r="B327" s="0" t="n">
        <v>2</v>
      </c>
      <c r="C327" s="38" t="n">
        <v>18579</v>
      </c>
      <c r="D327" s="0" t="n">
        <v>29</v>
      </c>
    </row>
    <row r="328" customFormat="false" ht="15" hidden="false" customHeight="false" outlineLevel="0" collapsed="false">
      <c r="A328" s="0" t="n">
        <v>1370</v>
      </c>
      <c r="B328" s="0" t="n">
        <v>3</v>
      </c>
      <c r="C328" s="38" t="n">
        <v>18608</v>
      </c>
      <c r="D328" s="0" t="n">
        <v>30</v>
      </c>
    </row>
    <row r="329" customFormat="false" ht="15" hidden="false" customHeight="false" outlineLevel="0" collapsed="false">
      <c r="A329" s="0" t="n">
        <v>1370</v>
      </c>
      <c r="B329" s="0" t="n">
        <v>4</v>
      </c>
      <c r="C329" s="38" t="n">
        <v>18638</v>
      </c>
      <c r="D329" s="0" t="n">
        <v>29</v>
      </c>
    </row>
    <row r="330" customFormat="false" ht="15" hidden="false" customHeight="false" outlineLevel="0" collapsed="false">
      <c r="A330" s="0" t="n">
        <v>1370</v>
      </c>
      <c r="B330" s="0" t="n">
        <v>5</v>
      </c>
      <c r="C330" s="38" t="n">
        <v>18667</v>
      </c>
      <c r="D330" s="0" t="n">
        <v>30</v>
      </c>
    </row>
    <row r="331" customFormat="false" ht="15" hidden="false" customHeight="false" outlineLevel="0" collapsed="false">
      <c r="A331" s="0" t="n">
        <v>1370</v>
      </c>
      <c r="B331" s="0" t="n">
        <v>6</v>
      </c>
      <c r="C331" s="38" t="n">
        <v>18697</v>
      </c>
      <c r="D331" s="0" t="n">
        <v>29</v>
      </c>
    </row>
    <row r="332" customFormat="false" ht="15" hidden="false" customHeight="false" outlineLevel="0" collapsed="false">
      <c r="A332" s="0" t="n">
        <v>1370</v>
      </c>
      <c r="B332" s="0" t="n">
        <v>7</v>
      </c>
      <c r="C332" s="38" t="n">
        <v>18726</v>
      </c>
      <c r="D332" s="0" t="n">
        <v>30</v>
      </c>
    </row>
    <row r="333" customFormat="false" ht="15" hidden="false" customHeight="false" outlineLevel="0" collapsed="false">
      <c r="A333" s="0" t="n">
        <v>1370</v>
      </c>
      <c r="B333" s="0" t="n">
        <v>8</v>
      </c>
      <c r="C333" s="38" t="n">
        <v>18756</v>
      </c>
      <c r="D333" s="0" t="n">
        <v>29</v>
      </c>
    </row>
    <row r="334" customFormat="false" ht="15" hidden="false" customHeight="false" outlineLevel="0" collapsed="false">
      <c r="A334" s="0" t="n">
        <v>1370</v>
      </c>
      <c r="B334" s="0" t="n">
        <v>9</v>
      </c>
      <c r="C334" s="38" t="n">
        <v>18785</v>
      </c>
      <c r="D334" s="0" t="n">
        <v>30</v>
      </c>
    </row>
    <row r="335" customFormat="false" ht="15" hidden="false" customHeight="false" outlineLevel="0" collapsed="false">
      <c r="A335" s="0" t="n">
        <v>1370</v>
      </c>
      <c r="B335" s="0" t="n">
        <v>10</v>
      </c>
      <c r="C335" s="38" t="n">
        <v>18815</v>
      </c>
      <c r="D335" s="0" t="n">
        <v>29</v>
      </c>
    </row>
    <row r="336" customFormat="false" ht="15" hidden="false" customHeight="false" outlineLevel="0" collapsed="false">
      <c r="A336" s="0" t="n">
        <v>1370</v>
      </c>
      <c r="B336" s="0" t="n">
        <v>11</v>
      </c>
      <c r="C336" s="38" t="n">
        <v>18844</v>
      </c>
      <c r="D336" s="0" t="n">
        <v>30</v>
      </c>
    </row>
    <row r="337" customFormat="false" ht="15" hidden="false" customHeight="false" outlineLevel="0" collapsed="false">
      <c r="A337" s="0" t="n">
        <v>1370</v>
      </c>
      <c r="B337" s="0" t="n">
        <v>12</v>
      </c>
      <c r="C337" s="38" t="n">
        <v>18874</v>
      </c>
      <c r="D337" s="0" t="n">
        <v>29</v>
      </c>
    </row>
    <row r="338" customFormat="false" ht="15" hidden="false" customHeight="false" outlineLevel="0" collapsed="false">
      <c r="A338" s="0" t="n">
        <v>1371</v>
      </c>
      <c r="B338" s="0" t="n">
        <v>1</v>
      </c>
      <c r="C338" s="38" t="n">
        <v>18903</v>
      </c>
      <c r="D338" s="0" t="n">
        <v>30</v>
      </c>
    </row>
    <row r="339" customFormat="false" ht="15" hidden="false" customHeight="false" outlineLevel="0" collapsed="false">
      <c r="A339" s="0" t="n">
        <v>1371</v>
      </c>
      <c r="B339" s="0" t="n">
        <v>2</v>
      </c>
      <c r="C339" s="38" t="n">
        <v>18933</v>
      </c>
      <c r="D339" s="0" t="n">
        <v>29</v>
      </c>
    </row>
    <row r="340" customFormat="false" ht="15" hidden="false" customHeight="false" outlineLevel="0" collapsed="false">
      <c r="A340" s="0" t="n">
        <v>1371</v>
      </c>
      <c r="B340" s="0" t="n">
        <v>3</v>
      </c>
      <c r="C340" s="38" t="n">
        <v>18962</v>
      </c>
      <c r="D340" s="0" t="n">
        <v>30</v>
      </c>
    </row>
    <row r="341" customFormat="false" ht="15" hidden="false" customHeight="false" outlineLevel="0" collapsed="false">
      <c r="A341" s="0" t="n">
        <v>1371</v>
      </c>
      <c r="B341" s="0" t="n">
        <v>4</v>
      </c>
      <c r="C341" s="38" t="n">
        <v>18992</v>
      </c>
      <c r="D341" s="0" t="n">
        <v>29</v>
      </c>
    </row>
    <row r="342" customFormat="false" ht="15" hidden="false" customHeight="false" outlineLevel="0" collapsed="false">
      <c r="A342" s="0" t="n">
        <v>1371</v>
      </c>
      <c r="B342" s="0" t="n">
        <v>5</v>
      </c>
      <c r="C342" s="38" t="n">
        <v>19021</v>
      </c>
      <c r="D342" s="0" t="n">
        <v>29</v>
      </c>
    </row>
    <row r="343" customFormat="false" ht="15" hidden="false" customHeight="false" outlineLevel="0" collapsed="false">
      <c r="A343" s="0" t="n">
        <v>1371</v>
      </c>
      <c r="B343" s="0" t="n">
        <v>6</v>
      </c>
      <c r="C343" s="38" t="n">
        <v>19050</v>
      </c>
      <c r="D343" s="0" t="n">
        <v>30</v>
      </c>
    </row>
    <row r="344" customFormat="false" ht="15" hidden="false" customHeight="false" outlineLevel="0" collapsed="false">
      <c r="A344" s="0" t="n">
        <v>1371</v>
      </c>
      <c r="B344" s="0" t="n">
        <v>7</v>
      </c>
      <c r="C344" s="38" t="n">
        <v>19080</v>
      </c>
      <c r="D344" s="0" t="n">
        <v>29</v>
      </c>
    </row>
    <row r="345" customFormat="false" ht="15" hidden="false" customHeight="false" outlineLevel="0" collapsed="false">
      <c r="A345" s="0" t="n">
        <v>1371</v>
      </c>
      <c r="B345" s="0" t="n">
        <v>8</v>
      </c>
      <c r="C345" s="38" t="n">
        <v>19109</v>
      </c>
      <c r="D345" s="0" t="n">
        <v>30</v>
      </c>
    </row>
    <row r="346" customFormat="false" ht="15" hidden="false" customHeight="false" outlineLevel="0" collapsed="false">
      <c r="A346" s="0" t="n">
        <v>1371</v>
      </c>
      <c r="B346" s="0" t="n">
        <v>9</v>
      </c>
      <c r="C346" s="38" t="n">
        <v>19139</v>
      </c>
      <c r="D346" s="0" t="n">
        <v>29</v>
      </c>
    </row>
    <row r="347" customFormat="false" ht="15" hidden="false" customHeight="false" outlineLevel="0" collapsed="false">
      <c r="A347" s="0" t="n">
        <v>1371</v>
      </c>
      <c r="B347" s="0" t="n">
        <v>10</v>
      </c>
      <c r="C347" s="38" t="n">
        <v>19168</v>
      </c>
      <c r="D347" s="0" t="n">
        <v>30</v>
      </c>
    </row>
    <row r="348" customFormat="false" ht="15" hidden="false" customHeight="false" outlineLevel="0" collapsed="false">
      <c r="A348" s="0" t="n">
        <v>1371</v>
      </c>
      <c r="B348" s="0" t="n">
        <v>11</v>
      </c>
      <c r="C348" s="38" t="n">
        <v>19198</v>
      </c>
      <c r="D348" s="0" t="n">
        <v>30</v>
      </c>
    </row>
    <row r="349" customFormat="false" ht="15" hidden="false" customHeight="false" outlineLevel="0" collapsed="false">
      <c r="A349" s="0" t="n">
        <v>1371</v>
      </c>
      <c r="B349" s="0" t="n">
        <v>12</v>
      </c>
      <c r="C349" s="38" t="n">
        <v>19228</v>
      </c>
      <c r="D349" s="0" t="n">
        <v>30</v>
      </c>
    </row>
    <row r="350" customFormat="false" ht="15" hidden="false" customHeight="false" outlineLevel="0" collapsed="false">
      <c r="A350" s="0" t="n">
        <v>1372</v>
      </c>
      <c r="B350" s="0" t="n">
        <v>1</v>
      </c>
      <c r="C350" s="38" t="n">
        <v>19258</v>
      </c>
      <c r="D350" s="0" t="n">
        <v>29</v>
      </c>
    </row>
    <row r="351" customFormat="false" ht="15" hidden="false" customHeight="false" outlineLevel="0" collapsed="false">
      <c r="A351" s="0" t="n">
        <v>1372</v>
      </c>
      <c r="B351" s="0" t="n">
        <v>2</v>
      </c>
      <c r="C351" s="38" t="n">
        <v>19287</v>
      </c>
      <c r="D351" s="0" t="n">
        <v>30</v>
      </c>
    </row>
    <row r="352" customFormat="false" ht="15" hidden="false" customHeight="false" outlineLevel="0" collapsed="false">
      <c r="A352" s="0" t="n">
        <v>1372</v>
      </c>
      <c r="B352" s="0" t="n">
        <v>3</v>
      </c>
      <c r="C352" s="38" t="n">
        <v>19317</v>
      </c>
      <c r="D352" s="0" t="n">
        <v>29</v>
      </c>
    </row>
    <row r="353" customFormat="false" ht="15" hidden="false" customHeight="false" outlineLevel="0" collapsed="false">
      <c r="A353" s="0" t="n">
        <v>1372</v>
      </c>
      <c r="B353" s="0" t="n">
        <v>4</v>
      </c>
      <c r="C353" s="38" t="n">
        <v>19346</v>
      </c>
      <c r="D353" s="0" t="n">
        <v>30</v>
      </c>
    </row>
    <row r="354" customFormat="false" ht="15" hidden="false" customHeight="false" outlineLevel="0" collapsed="false">
      <c r="A354" s="0" t="n">
        <v>1372</v>
      </c>
      <c r="B354" s="0" t="n">
        <v>5</v>
      </c>
      <c r="C354" s="38" t="n">
        <v>19376</v>
      </c>
      <c r="D354" s="0" t="n">
        <v>29</v>
      </c>
    </row>
    <row r="355" customFormat="false" ht="15" hidden="false" customHeight="false" outlineLevel="0" collapsed="false">
      <c r="A355" s="0" t="n">
        <v>1372</v>
      </c>
      <c r="B355" s="0" t="n">
        <v>6</v>
      </c>
      <c r="C355" s="38" t="n">
        <v>19405</v>
      </c>
      <c r="D355" s="0" t="n">
        <v>30</v>
      </c>
    </row>
    <row r="356" customFormat="false" ht="15" hidden="false" customHeight="false" outlineLevel="0" collapsed="false">
      <c r="A356" s="0" t="n">
        <v>1372</v>
      </c>
      <c r="B356" s="0" t="n">
        <v>7</v>
      </c>
      <c r="C356" s="38" t="n">
        <v>19435</v>
      </c>
      <c r="D356" s="0" t="n">
        <v>29</v>
      </c>
    </row>
    <row r="357" customFormat="false" ht="15" hidden="false" customHeight="false" outlineLevel="0" collapsed="false">
      <c r="A357" s="0" t="n">
        <v>1372</v>
      </c>
      <c r="B357" s="0" t="n">
        <v>8</v>
      </c>
      <c r="C357" s="38" t="n">
        <v>19464</v>
      </c>
      <c r="D357" s="0" t="n">
        <v>29</v>
      </c>
    </row>
    <row r="358" customFormat="false" ht="15" hidden="false" customHeight="false" outlineLevel="0" collapsed="false">
      <c r="A358" s="0" t="n">
        <v>1372</v>
      </c>
      <c r="B358" s="0" t="n">
        <v>9</v>
      </c>
      <c r="C358" s="38" t="n">
        <v>19493</v>
      </c>
      <c r="D358" s="0" t="n">
        <v>30</v>
      </c>
    </row>
    <row r="359" customFormat="false" ht="15" hidden="false" customHeight="false" outlineLevel="0" collapsed="false">
      <c r="A359" s="0" t="n">
        <v>1372</v>
      </c>
      <c r="B359" s="0" t="n">
        <v>10</v>
      </c>
      <c r="C359" s="38" t="n">
        <v>19523</v>
      </c>
      <c r="D359" s="0" t="n">
        <v>29</v>
      </c>
    </row>
    <row r="360" customFormat="false" ht="15" hidden="false" customHeight="false" outlineLevel="0" collapsed="false">
      <c r="A360" s="0" t="n">
        <v>1372</v>
      </c>
      <c r="B360" s="0" t="n">
        <v>11</v>
      </c>
      <c r="C360" s="38" t="n">
        <v>19552</v>
      </c>
      <c r="D360" s="0" t="n">
        <v>30</v>
      </c>
    </row>
    <row r="361" customFormat="false" ht="15" hidden="false" customHeight="false" outlineLevel="0" collapsed="false">
      <c r="A361" s="0" t="n">
        <v>1372</v>
      </c>
      <c r="B361" s="0" t="n">
        <v>12</v>
      </c>
      <c r="C361" s="38" t="n">
        <v>19582</v>
      </c>
      <c r="D361" s="0" t="n">
        <v>30</v>
      </c>
    </row>
    <row r="362" customFormat="false" ht="15" hidden="false" customHeight="false" outlineLevel="0" collapsed="false">
      <c r="A362" s="0" t="n">
        <v>1373</v>
      </c>
      <c r="B362" s="0" t="n">
        <v>1</v>
      </c>
      <c r="C362" s="38" t="n">
        <v>19612</v>
      </c>
      <c r="D362" s="0" t="n">
        <v>29</v>
      </c>
    </row>
    <row r="363" customFormat="false" ht="15" hidden="false" customHeight="false" outlineLevel="0" collapsed="false">
      <c r="A363" s="0" t="n">
        <v>1373</v>
      </c>
      <c r="B363" s="0" t="n">
        <v>2</v>
      </c>
      <c r="C363" s="38" t="n">
        <v>19641</v>
      </c>
      <c r="D363" s="0" t="n">
        <v>30</v>
      </c>
    </row>
    <row r="364" customFormat="false" ht="15" hidden="false" customHeight="false" outlineLevel="0" collapsed="false">
      <c r="A364" s="0" t="n">
        <v>1373</v>
      </c>
      <c r="B364" s="0" t="n">
        <v>3</v>
      </c>
      <c r="C364" s="38" t="n">
        <v>19671</v>
      </c>
      <c r="D364" s="0" t="n">
        <v>29</v>
      </c>
    </row>
    <row r="365" customFormat="false" ht="15" hidden="false" customHeight="false" outlineLevel="0" collapsed="false">
      <c r="A365" s="0" t="n">
        <v>1373</v>
      </c>
      <c r="B365" s="0" t="n">
        <v>4</v>
      </c>
      <c r="C365" s="38" t="n">
        <v>19700</v>
      </c>
      <c r="D365" s="0" t="n">
        <v>30</v>
      </c>
    </row>
    <row r="366" customFormat="false" ht="15" hidden="false" customHeight="false" outlineLevel="0" collapsed="false">
      <c r="A366" s="0" t="n">
        <v>1373</v>
      </c>
      <c r="B366" s="0" t="n">
        <v>5</v>
      </c>
      <c r="C366" s="38" t="n">
        <v>19730</v>
      </c>
      <c r="D366" s="0" t="n">
        <v>29</v>
      </c>
    </row>
    <row r="367" customFormat="false" ht="15" hidden="false" customHeight="false" outlineLevel="0" collapsed="false">
      <c r="A367" s="0" t="n">
        <v>1373</v>
      </c>
      <c r="B367" s="0" t="n">
        <v>6</v>
      </c>
      <c r="C367" s="38" t="n">
        <v>19759</v>
      </c>
      <c r="D367" s="0" t="n">
        <v>30</v>
      </c>
    </row>
    <row r="368" customFormat="false" ht="15" hidden="false" customHeight="false" outlineLevel="0" collapsed="false">
      <c r="A368" s="0" t="n">
        <v>1373</v>
      </c>
      <c r="B368" s="0" t="n">
        <v>7</v>
      </c>
      <c r="C368" s="38" t="n">
        <v>19789</v>
      </c>
      <c r="D368" s="0" t="n">
        <v>29</v>
      </c>
    </row>
    <row r="369" customFormat="false" ht="15" hidden="false" customHeight="false" outlineLevel="0" collapsed="false">
      <c r="A369" s="0" t="n">
        <v>1373</v>
      </c>
      <c r="B369" s="0" t="n">
        <v>8</v>
      </c>
      <c r="C369" s="38" t="n">
        <v>19818</v>
      </c>
      <c r="D369" s="0" t="n">
        <v>30</v>
      </c>
    </row>
    <row r="370" customFormat="false" ht="15" hidden="false" customHeight="false" outlineLevel="0" collapsed="false">
      <c r="A370" s="0" t="n">
        <v>1373</v>
      </c>
      <c r="B370" s="0" t="n">
        <v>9</v>
      </c>
      <c r="C370" s="38" t="n">
        <v>19848</v>
      </c>
      <c r="D370" s="0" t="n">
        <v>29</v>
      </c>
    </row>
    <row r="371" customFormat="false" ht="15" hidden="false" customHeight="false" outlineLevel="0" collapsed="false">
      <c r="A371" s="0" t="n">
        <v>1373</v>
      </c>
      <c r="B371" s="0" t="n">
        <v>10</v>
      </c>
      <c r="C371" s="38" t="n">
        <v>19877</v>
      </c>
      <c r="D371" s="0" t="n">
        <v>30</v>
      </c>
    </row>
    <row r="372" customFormat="false" ht="15" hidden="false" customHeight="false" outlineLevel="0" collapsed="false">
      <c r="A372" s="0" t="n">
        <v>1373</v>
      </c>
      <c r="B372" s="0" t="n">
        <v>11</v>
      </c>
      <c r="C372" s="38" t="n">
        <v>19907</v>
      </c>
      <c r="D372" s="0" t="n">
        <v>29</v>
      </c>
    </row>
    <row r="373" customFormat="false" ht="15" hidden="false" customHeight="false" outlineLevel="0" collapsed="false">
      <c r="A373" s="0" t="n">
        <v>1373</v>
      </c>
      <c r="B373" s="0" t="n">
        <v>12</v>
      </c>
      <c r="C373" s="38" t="n">
        <v>19936</v>
      </c>
      <c r="D373" s="0" t="n">
        <v>30</v>
      </c>
    </row>
    <row r="374" customFormat="false" ht="15" hidden="false" customHeight="false" outlineLevel="0" collapsed="false">
      <c r="A374" s="0" t="n">
        <v>1374</v>
      </c>
      <c r="B374" s="0" t="n">
        <v>1</v>
      </c>
      <c r="C374" s="38" t="n">
        <v>19966</v>
      </c>
      <c r="D374" s="0" t="n">
        <v>30</v>
      </c>
    </row>
    <row r="375" customFormat="false" ht="15" hidden="false" customHeight="false" outlineLevel="0" collapsed="false">
      <c r="A375" s="0" t="n">
        <v>1374</v>
      </c>
      <c r="B375" s="0" t="n">
        <v>2</v>
      </c>
      <c r="C375" s="38" t="n">
        <v>19996</v>
      </c>
      <c r="D375" s="0" t="n">
        <v>29</v>
      </c>
    </row>
    <row r="376" customFormat="false" ht="15" hidden="false" customHeight="false" outlineLevel="0" collapsed="false">
      <c r="A376" s="0" t="n">
        <v>1374</v>
      </c>
      <c r="B376" s="0" t="n">
        <v>3</v>
      </c>
      <c r="C376" s="38" t="n">
        <v>20025</v>
      </c>
      <c r="D376" s="0" t="n">
        <v>30</v>
      </c>
    </row>
    <row r="377" customFormat="false" ht="15" hidden="false" customHeight="false" outlineLevel="0" collapsed="false">
      <c r="A377" s="0" t="n">
        <v>1374</v>
      </c>
      <c r="B377" s="0" t="n">
        <v>4</v>
      </c>
      <c r="C377" s="38" t="n">
        <v>20055</v>
      </c>
      <c r="D377" s="0" t="n">
        <v>29</v>
      </c>
    </row>
    <row r="378" customFormat="false" ht="15" hidden="false" customHeight="false" outlineLevel="0" collapsed="false">
      <c r="A378" s="0" t="n">
        <v>1374</v>
      </c>
      <c r="B378" s="0" t="n">
        <v>5</v>
      </c>
      <c r="C378" s="38" t="n">
        <v>20084</v>
      </c>
      <c r="D378" s="0" t="n">
        <v>30</v>
      </c>
    </row>
    <row r="379" customFormat="false" ht="15" hidden="false" customHeight="false" outlineLevel="0" collapsed="false">
      <c r="A379" s="0" t="n">
        <v>1374</v>
      </c>
      <c r="B379" s="0" t="n">
        <v>6</v>
      </c>
      <c r="C379" s="38" t="n">
        <v>20114</v>
      </c>
      <c r="D379" s="0" t="n">
        <v>29</v>
      </c>
    </row>
    <row r="380" customFormat="false" ht="15" hidden="false" customHeight="false" outlineLevel="0" collapsed="false">
      <c r="A380" s="0" t="n">
        <v>1374</v>
      </c>
      <c r="B380" s="0" t="n">
        <v>7</v>
      </c>
      <c r="C380" s="38" t="n">
        <v>20143</v>
      </c>
      <c r="D380" s="0" t="n">
        <v>30</v>
      </c>
    </row>
    <row r="381" customFormat="false" ht="15" hidden="false" customHeight="false" outlineLevel="0" collapsed="false">
      <c r="A381" s="0" t="n">
        <v>1374</v>
      </c>
      <c r="B381" s="0" t="n">
        <v>8</v>
      </c>
      <c r="C381" s="38" t="n">
        <v>20173</v>
      </c>
      <c r="D381" s="0" t="n">
        <v>30</v>
      </c>
    </row>
    <row r="382" customFormat="false" ht="15" hidden="false" customHeight="false" outlineLevel="0" collapsed="false">
      <c r="A382" s="0" t="n">
        <v>1374</v>
      </c>
      <c r="B382" s="0" t="n">
        <v>9</v>
      </c>
      <c r="C382" s="38" t="n">
        <v>20203</v>
      </c>
      <c r="D382" s="0" t="n">
        <v>29</v>
      </c>
    </row>
    <row r="383" customFormat="false" ht="15" hidden="false" customHeight="false" outlineLevel="0" collapsed="false">
      <c r="A383" s="0" t="n">
        <v>1374</v>
      </c>
      <c r="B383" s="0" t="n">
        <v>10</v>
      </c>
      <c r="C383" s="38" t="n">
        <v>20232</v>
      </c>
      <c r="D383" s="0" t="n">
        <v>29</v>
      </c>
    </row>
    <row r="384" customFormat="false" ht="15" hidden="false" customHeight="false" outlineLevel="0" collapsed="false">
      <c r="A384" s="0" t="n">
        <v>1374</v>
      </c>
      <c r="B384" s="0" t="n">
        <v>11</v>
      </c>
      <c r="C384" s="38" t="n">
        <v>20261</v>
      </c>
      <c r="D384" s="0" t="n">
        <v>30</v>
      </c>
    </row>
    <row r="385" customFormat="false" ht="15" hidden="false" customHeight="false" outlineLevel="0" collapsed="false">
      <c r="A385" s="0" t="n">
        <v>1374</v>
      </c>
      <c r="B385" s="0" t="n">
        <v>12</v>
      </c>
      <c r="C385" s="38" t="n">
        <v>20291</v>
      </c>
      <c r="D385" s="0" t="n">
        <v>30</v>
      </c>
    </row>
    <row r="386" customFormat="false" ht="15" hidden="false" customHeight="false" outlineLevel="0" collapsed="false">
      <c r="A386" s="0" t="n">
        <v>1375</v>
      </c>
      <c r="B386" s="0" t="n">
        <v>1</v>
      </c>
      <c r="C386" s="38" t="n">
        <v>20321</v>
      </c>
      <c r="D386" s="0" t="n">
        <v>30</v>
      </c>
    </row>
    <row r="387" customFormat="false" ht="15" hidden="false" customHeight="false" outlineLevel="0" collapsed="false">
      <c r="A387" s="0" t="n">
        <v>1375</v>
      </c>
      <c r="B387" s="0" t="n">
        <v>2</v>
      </c>
      <c r="C387" s="38" t="n">
        <v>20351</v>
      </c>
      <c r="D387" s="0" t="n">
        <v>29</v>
      </c>
    </row>
    <row r="388" customFormat="false" ht="15" hidden="false" customHeight="false" outlineLevel="0" collapsed="false">
      <c r="A388" s="0" t="n">
        <v>1375</v>
      </c>
      <c r="B388" s="0" t="n">
        <v>3</v>
      </c>
      <c r="C388" s="38" t="n">
        <v>20380</v>
      </c>
      <c r="D388" s="0" t="n">
        <v>30</v>
      </c>
    </row>
    <row r="389" customFormat="false" ht="15" hidden="false" customHeight="false" outlineLevel="0" collapsed="false">
      <c r="A389" s="0" t="n">
        <v>1375</v>
      </c>
      <c r="B389" s="0" t="n">
        <v>4</v>
      </c>
      <c r="C389" s="38" t="n">
        <v>20410</v>
      </c>
      <c r="D389" s="0" t="n">
        <v>29</v>
      </c>
    </row>
    <row r="390" customFormat="false" ht="15" hidden="false" customHeight="false" outlineLevel="0" collapsed="false">
      <c r="A390" s="0" t="n">
        <v>1375</v>
      </c>
      <c r="B390" s="0" t="n">
        <v>5</v>
      </c>
      <c r="C390" s="38" t="n">
        <v>20439</v>
      </c>
      <c r="D390" s="0" t="n">
        <v>30</v>
      </c>
    </row>
    <row r="391" customFormat="false" ht="15" hidden="false" customHeight="false" outlineLevel="0" collapsed="false">
      <c r="A391" s="0" t="n">
        <v>1375</v>
      </c>
      <c r="B391" s="0" t="n">
        <v>6</v>
      </c>
      <c r="C391" s="38" t="n">
        <v>20469</v>
      </c>
      <c r="D391" s="0" t="n">
        <v>29</v>
      </c>
    </row>
    <row r="392" customFormat="false" ht="15" hidden="false" customHeight="false" outlineLevel="0" collapsed="false">
      <c r="A392" s="0" t="n">
        <v>1375</v>
      </c>
      <c r="B392" s="0" t="n">
        <v>7</v>
      </c>
      <c r="C392" s="38" t="n">
        <v>20498</v>
      </c>
      <c r="D392" s="0" t="n">
        <v>30</v>
      </c>
    </row>
    <row r="393" customFormat="false" ht="15" hidden="false" customHeight="false" outlineLevel="0" collapsed="false">
      <c r="A393" s="0" t="n">
        <v>1375</v>
      </c>
      <c r="B393" s="0" t="n">
        <v>8</v>
      </c>
      <c r="C393" s="38" t="n">
        <v>20528</v>
      </c>
      <c r="D393" s="0" t="n">
        <v>29</v>
      </c>
    </row>
    <row r="394" customFormat="false" ht="15" hidden="false" customHeight="false" outlineLevel="0" collapsed="false">
      <c r="A394" s="0" t="n">
        <v>1375</v>
      </c>
      <c r="B394" s="0" t="n">
        <v>9</v>
      </c>
      <c r="C394" s="38" t="n">
        <v>20557</v>
      </c>
      <c r="D394" s="0" t="n">
        <v>29</v>
      </c>
    </row>
    <row r="395" customFormat="false" ht="15" hidden="false" customHeight="false" outlineLevel="0" collapsed="false">
      <c r="A395" s="0" t="n">
        <v>1375</v>
      </c>
      <c r="B395" s="0" t="n">
        <v>10</v>
      </c>
      <c r="C395" s="38" t="n">
        <v>20586</v>
      </c>
      <c r="D395" s="0" t="n">
        <v>30</v>
      </c>
    </row>
    <row r="396" customFormat="false" ht="15" hidden="false" customHeight="false" outlineLevel="0" collapsed="false">
      <c r="A396" s="0" t="n">
        <v>1375</v>
      </c>
      <c r="B396" s="0" t="n">
        <v>11</v>
      </c>
      <c r="C396" s="38" t="n">
        <v>20616</v>
      </c>
      <c r="D396" s="0" t="n">
        <v>30</v>
      </c>
    </row>
    <row r="397" customFormat="false" ht="15" hidden="false" customHeight="false" outlineLevel="0" collapsed="false">
      <c r="A397" s="0" t="n">
        <v>1375</v>
      </c>
      <c r="B397" s="0" t="n">
        <v>12</v>
      </c>
      <c r="C397" s="38" t="n">
        <v>20646</v>
      </c>
      <c r="D397" s="0" t="n">
        <v>29</v>
      </c>
    </row>
    <row r="398" customFormat="false" ht="15" hidden="false" customHeight="false" outlineLevel="0" collapsed="false">
      <c r="A398" s="0" t="n">
        <v>1376</v>
      </c>
      <c r="B398" s="0" t="n">
        <v>1</v>
      </c>
      <c r="C398" s="38" t="n">
        <v>20675</v>
      </c>
      <c r="D398" s="0" t="n">
        <v>29</v>
      </c>
    </row>
    <row r="399" customFormat="false" ht="15" hidden="false" customHeight="false" outlineLevel="0" collapsed="false">
      <c r="A399" s="0" t="n">
        <v>1376</v>
      </c>
      <c r="B399" s="0" t="n">
        <v>2</v>
      </c>
      <c r="C399" s="38" t="n">
        <v>20704</v>
      </c>
      <c r="D399" s="0" t="n">
        <v>30</v>
      </c>
    </row>
    <row r="400" customFormat="false" ht="15" hidden="false" customHeight="false" outlineLevel="0" collapsed="false">
      <c r="A400" s="0" t="n">
        <v>1376</v>
      </c>
      <c r="B400" s="0" t="n">
        <v>3</v>
      </c>
      <c r="C400" s="38" t="n">
        <v>20734</v>
      </c>
      <c r="D400" s="0" t="n">
        <v>29</v>
      </c>
    </row>
    <row r="401" customFormat="false" ht="15" hidden="false" customHeight="false" outlineLevel="0" collapsed="false">
      <c r="A401" s="0" t="n">
        <v>1376</v>
      </c>
      <c r="B401" s="0" t="n">
        <v>4</v>
      </c>
      <c r="C401" s="38" t="n">
        <v>20763</v>
      </c>
      <c r="D401" s="0" t="n">
        <v>29</v>
      </c>
    </row>
    <row r="402" customFormat="false" ht="15" hidden="false" customHeight="false" outlineLevel="0" collapsed="false">
      <c r="A402" s="0" t="n">
        <v>1376</v>
      </c>
      <c r="B402" s="0" t="n">
        <v>5</v>
      </c>
      <c r="C402" s="38" t="n">
        <v>20792</v>
      </c>
      <c r="D402" s="0" t="n">
        <v>30</v>
      </c>
    </row>
    <row r="403" customFormat="false" ht="15" hidden="false" customHeight="false" outlineLevel="0" collapsed="false">
      <c r="A403" s="0" t="n">
        <v>1376</v>
      </c>
      <c r="B403" s="0" t="n">
        <v>6</v>
      </c>
      <c r="C403" s="38" t="n">
        <v>20822</v>
      </c>
      <c r="D403" s="0" t="n">
        <v>30</v>
      </c>
    </row>
    <row r="404" customFormat="false" ht="15" hidden="false" customHeight="false" outlineLevel="0" collapsed="false">
      <c r="A404" s="0" t="n">
        <v>1376</v>
      </c>
      <c r="B404" s="0" t="n">
        <v>7</v>
      </c>
      <c r="C404" s="38" t="n">
        <v>20852</v>
      </c>
      <c r="D404" s="0" t="n">
        <v>30</v>
      </c>
    </row>
    <row r="405" customFormat="false" ht="15" hidden="false" customHeight="false" outlineLevel="0" collapsed="false">
      <c r="A405" s="0" t="n">
        <v>1376</v>
      </c>
      <c r="B405" s="0" t="n">
        <v>8</v>
      </c>
      <c r="C405" s="38" t="n">
        <v>20882</v>
      </c>
      <c r="D405" s="0" t="n">
        <v>29</v>
      </c>
    </row>
    <row r="406" customFormat="false" ht="15" hidden="false" customHeight="false" outlineLevel="0" collapsed="false">
      <c r="A406" s="0" t="n">
        <v>1376</v>
      </c>
      <c r="B406" s="0" t="n">
        <v>9</v>
      </c>
      <c r="C406" s="38" t="n">
        <v>20911</v>
      </c>
      <c r="D406" s="0" t="n">
        <v>30</v>
      </c>
    </row>
    <row r="407" customFormat="false" ht="15" hidden="false" customHeight="false" outlineLevel="0" collapsed="false">
      <c r="A407" s="0" t="n">
        <v>1376</v>
      </c>
      <c r="B407" s="0" t="n">
        <v>10</v>
      </c>
      <c r="C407" s="38" t="n">
        <v>20941</v>
      </c>
      <c r="D407" s="0" t="n">
        <v>29</v>
      </c>
    </row>
    <row r="408" customFormat="false" ht="15" hidden="false" customHeight="false" outlineLevel="0" collapsed="false">
      <c r="A408" s="0" t="n">
        <v>1376</v>
      </c>
      <c r="B408" s="0" t="n">
        <v>11</v>
      </c>
      <c r="C408" s="38" t="n">
        <v>20970</v>
      </c>
      <c r="D408" s="0" t="n">
        <v>30</v>
      </c>
    </row>
    <row r="409" customFormat="false" ht="15" hidden="false" customHeight="false" outlineLevel="0" collapsed="false">
      <c r="A409" s="0" t="n">
        <v>1376</v>
      </c>
      <c r="B409" s="0" t="n">
        <v>12</v>
      </c>
      <c r="C409" s="38" t="n">
        <v>21000</v>
      </c>
      <c r="D409" s="0" t="n">
        <v>29</v>
      </c>
    </row>
    <row r="410" customFormat="false" ht="15" hidden="false" customHeight="false" outlineLevel="0" collapsed="false">
      <c r="A410" s="0" t="n">
        <v>1377</v>
      </c>
      <c r="B410" s="0" t="n">
        <v>1</v>
      </c>
      <c r="C410" s="38" t="n">
        <v>21029</v>
      </c>
      <c r="D410" s="0" t="n">
        <v>30</v>
      </c>
    </row>
    <row r="411" customFormat="false" ht="15" hidden="false" customHeight="false" outlineLevel="0" collapsed="false">
      <c r="A411" s="0" t="n">
        <v>1377</v>
      </c>
      <c r="B411" s="0" t="n">
        <v>2</v>
      </c>
      <c r="C411" s="38" t="n">
        <v>21059</v>
      </c>
      <c r="D411" s="0" t="n">
        <v>29</v>
      </c>
    </row>
    <row r="412" customFormat="false" ht="15" hidden="false" customHeight="false" outlineLevel="0" collapsed="false">
      <c r="A412" s="0" t="n">
        <v>1377</v>
      </c>
      <c r="B412" s="0" t="n">
        <v>3</v>
      </c>
      <c r="C412" s="38" t="n">
        <v>21088</v>
      </c>
      <c r="D412" s="0" t="n">
        <v>29</v>
      </c>
    </row>
    <row r="413" customFormat="false" ht="15" hidden="false" customHeight="false" outlineLevel="0" collapsed="false">
      <c r="A413" s="0" t="n">
        <v>1377</v>
      </c>
      <c r="B413" s="0" t="n">
        <v>4</v>
      </c>
      <c r="C413" s="38" t="n">
        <v>21117</v>
      </c>
      <c r="D413" s="0" t="n">
        <v>30</v>
      </c>
    </row>
    <row r="414" customFormat="false" ht="15" hidden="false" customHeight="false" outlineLevel="0" collapsed="false">
      <c r="A414" s="0" t="n">
        <v>1377</v>
      </c>
      <c r="B414" s="0" t="n">
        <v>5</v>
      </c>
      <c r="C414" s="38" t="n">
        <v>21147</v>
      </c>
      <c r="D414" s="0" t="n">
        <v>29</v>
      </c>
    </row>
    <row r="415" customFormat="false" ht="15" hidden="false" customHeight="false" outlineLevel="0" collapsed="false">
      <c r="A415" s="0" t="n">
        <v>1377</v>
      </c>
      <c r="B415" s="0" t="n">
        <v>6</v>
      </c>
      <c r="C415" s="38" t="n">
        <v>21176</v>
      </c>
      <c r="D415" s="0" t="n">
        <v>30</v>
      </c>
    </row>
    <row r="416" customFormat="false" ht="15" hidden="false" customHeight="false" outlineLevel="0" collapsed="false">
      <c r="A416" s="0" t="n">
        <v>1377</v>
      </c>
      <c r="B416" s="0" t="n">
        <v>7</v>
      </c>
      <c r="C416" s="38" t="n">
        <v>21206</v>
      </c>
      <c r="D416" s="0" t="n">
        <v>29</v>
      </c>
    </row>
    <row r="417" customFormat="false" ht="15" hidden="false" customHeight="false" outlineLevel="0" collapsed="false">
      <c r="A417" s="0" t="n">
        <v>1377</v>
      </c>
      <c r="B417" s="0" t="n">
        <v>8</v>
      </c>
      <c r="C417" s="38" t="n">
        <v>21235</v>
      </c>
      <c r="D417" s="0" t="n">
        <v>30</v>
      </c>
    </row>
    <row r="418" customFormat="false" ht="15" hidden="false" customHeight="false" outlineLevel="0" collapsed="false">
      <c r="A418" s="0" t="n">
        <v>1377</v>
      </c>
      <c r="B418" s="0" t="n">
        <v>9</v>
      </c>
      <c r="C418" s="38" t="n">
        <v>21265</v>
      </c>
      <c r="D418" s="0" t="n">
        <v>30</v>
      </c>
    </row>
    <row r="419" customFormat="false" ht="15" hidden="false" customHeight="false" outlineLevel="0" collapsed="false">
      <c r="A419" s="0" t="n">
        <v>1377</v>
      </c>
      <c r="B419" s="0" t="n">
        <v>10</v>
      </c>
      <c r="C419" s="38" t="n">
        <v>21295</v>
      </c>
      <c r="D419" s="0" t="n">
        <v>29</v>
      </c>
    </row>
    <row r="420" customFormat="false" ht="15" hidden="false" customHeight="false" outlineLevel="0" collapsed="false">
      <c r="A420" s="0" t="n">
        <v>1377</v>
      </c>
      <c r="B420" s="0" t="n">
        <v>11</v>
      </c>
      <c r="C420" s="38" t="n">
        <v>21324</v>
      </c>
      <c r="D420" s="0" t="n">
        <v>30</v>
      </c>
    </row>
    <row r="421" customFormat="false" ht="15" hidden="false" customHeight="false" outlineLevel="0" collapsed="false">
      <c r="A421" s="0" t="n">
        <v>1377</v>
      </c>
      <c r="B421" s="0" t="n">
        <v>12</v>
      </c>
      <c r="C421" s="38" t="n">
        <v>21354</v>
      </c>
      <c r="D421" s="0" t="n">
        <v>30</v>
      </c>
    </row>
    <row r="422" customFormat="false" ht="15" hidden="false" customHeight="false" outlineLevel="0" collapsed="false">
      <c r="A422" s="0" t="n">
        <v>1378</v>
      </c>
      <c r="B422" s="0" t="n">
        <v>1</v>
      </c>
      <c r="C422" s="38" t="n">
        <v>21384</v>
      </c>
      <c r="D422" s="0" t="n">
        <v>30</v>
      </c>
    </row>
    <row r="423" customFormat="false" ht="15" hidden="false" customHeight="false" outlineLevel="0" collapsed="false">
      <c r="A423" s="0" t="n">
        <v>1378</v>
      </c>
      <c r="B423" s="0" t="n">
        <v>2</v>
      </c>
      <c r="C423" s="38" t="n">
        <v>21414</v>
      </c>
      <c r="D423" s="0" t="n">
        <v>29</v>
      </c>
    </row>
    <row r="424" customFormat="false" ht="15" hidden="false" customHeight="false" outlineLevel="0" collapsed="false">
      <c r="A424" s="0" t="n">
        <v>1378</v>
      </c>
      <c r="B424" s="0" t="n">
        <v>3</v>
      </c>
      <c r="C424" s="38" t="n">
        <v>21443</v>
      </c>
      <c r="D424" s="0" t="n">
        <v>30</v>
      </c>
    </row>
    <row r="425" customFormat="false" ht="15" hidden="false" customHeight="false" outlineLevel="0" collapsed="false">
      <c r="A425" s="0" t="n">
        <v>1378</v>
      </c>
      <c r="B425" s="0" t="n">
        <v>4</v>
      </c>
      <c r="C425" s="38" t="n">
        <v>21473</v>
      </c>
      <c r="D425" s="0" t="n">
        <v>29</v>
      </c>
    </row>
    <row r="426" customFormat="false" ht="15" hidden="false" customHeight="false" outlineLevel="0" collapsed="false">
      <c r="A426" s="0" t="n">
        <v>1378</v>
      </c>
      <c r="B426" s="0" t="n">
        <v>5</v>
      </c>
      <c r="C426" s="38" t="n">
        <v>21502</v>
      </c>
      <c r="D426" s="0" t="n">
        <v>30</v>
      </c>
    </row>
    <row r="427" customFormat="false" ht="15" hidden="false" customHeight="false" outlineLevel="0" collapsed="false">
      <c r="A427" s="0" t="n">
        <v>1378</v>
      </c>
      <c r="B427" s="0" t="n">
        <v>6</v>
      </c>
      <c r="C427" s="38" t="n">
        <v>21532</v>
      </c>
      <c r="D427" s="0" t="n">
        <v>29</v>
      </c>
    </row>
    <row r="428" customFormat="false" ht="15" hidden="false" customHeight="false" outlineLevel="0" collapsed="false">
      <c r="A428" s="0" t="n">
        <v>1378</v>
      </c>
      <c r="B428" s="0" t="n">
        <v>7</v>
      </c>
      <c r="C428" s="38" t="n">
        <v>21561</v>
      </c>
      <c r="D428" s="0" t="n">
        <v>30</v>
      </c>
    </row>
    <row r="429" customFormat="false" ht="15" hidden="false" customHeight="false" outlineLevel="0" collapsed="false">
      <c r="A429" s="0" t="n">
        <v>1378</v>
      </c>
      <c r="B429" s="0" t="n">
        <v>8</v>
      </c>
      <c r="C429" s="38" t="n">
        <v>21591</v>
      </c>
      <c r="D429" s="0" t="n">
        <v>29</v>
      </c>
    </row>
    <row r="430" customFormat="false" ht="15" hidden="false" customHeight="false" outlineLevel="0" collapsed="false">
      <c r="A430" s="0" t="n">
        <v>1378</v>
      </c>
      <c r="B430" s="0" t="n">
        <v>9</v>
      </c>
      <c r="C430" s="38" t="n">
        <v>21620</v>
      </c>
      <c r="D430" s="0" t="n">
        <v>30</v>
      </c>
    </row>
    <row r="431" customFormat="false" ht="15" hidden="false" customHeight="false" outlineLevel="0" collapsed="false">
      <c r="A431" s="0" t="n">
        <v>1378</v>
      </c>
      <c r="B431" s="0" t="n">
        <v>10</v>
      </c>
      <c r="C431" s="38" t="n">
        <v>21650</v>
      </c>
      <c r="D431" s="0" t="n">
        <v>29</v>
      </c>
    </row>
    <row r="432" customFormat="false" ht="15" hidden="false" customHeight="false" outlineLevel="0" collapsed="false">
      <c r="A432" s="0" t="n">
        <v>1378</v>
      </c>
      <c r="B432" s="0" t="n">
        <v>11</v>
      </c>
      <c r="C432" s="38" t="n">
        <v>21679</v>
      </c>
      <c r="D432" s="0" t="n">
        <v>30</v>
      </c>
    </row>
    <row r="433" customFormat="false" ht="15" hidden="false" customHeight="false" outlineLevel="0" collapsed="false">
      <c r="A433" s="0" t="n">
        <v>1378</v>
      </c>
      <c r="B433" s="0" t="n">
        <v>12</v>
      </c>
      <c r="C433" s="38" t="n">
        <v>21709</v>
      </c>
      <c r="D433" s="0" t="n">
        <v>29</v>
      </c>
    </row>
    <row r="434" customFormat="false" ht="15" hidden="false" customHeight="false" outlineLevel="0" collapsed="false">
      <c r="A434" s="0" t="n">
        <v>1379</v>
      </c>
      <c r="B434" s="0" t="n">
        <v>1</v>
      </c>
      <c r="C434" s="38" t="n">
        <v>21738</v>
      </c>
      <c r="D434" s="0" t="n">
        <v>29</v>
      </c>
    </row>
    <row r="435" customFormat="false" ht="15" hidden="false" customHeight="false" outlineLevel="0" collapsed="false">
      <c r="A435" s="0" t="n">
        <v>1379</v>
      </c>
      <c r="B435" s="0" t="n">
        <v>2</v>
      </c>
      <c r="C435" s="38" t="n">
        <v>21767</v>
      </c>
      <c r="D435" s="0" t="n">
        <v>30</v>
      </c>
    </row>
    <row r="436" customFormat="false" ht="15" hidden="false" customHeight="false" outlineLevel="0" collapsed="false">
      <c r="A436" s="0" t="n">
        <v>1379</v>
      </c>
      <c r="B436" s="0" t="n">
        <v>3</v>
      </c>
      <c r="C436" s="38" t="n">
        <v>21797</v>
      </c>
      <c r="D436" s="0" t="n">
        <v>29</v>
      </c>
    </row>
    <row r="437" customFormat="false" ht="15" hidden="false" customHeight="false" outlineLevel="0" collapsed="false">
      <c r="A437" s="0" t="n">
        <v>1379</v>
      </c>
      <c r="B437" s="0" t="n">
        <v>4</v>
      </c>
      <c r="C437" s="38" t="n">
        <v>21826</v>
      </c>
      <c r="D437" s="0" t="n">
        <v>30</v>
      </c>
    </row>
    <row r="438" customFormat="false" ht="15" hidden="false" customHeight="false" outlineLevel="0" collapsed="false">
      <c r="A438" s="0" t="n">
        <v>1379</v>
      </c>
      <c r="B438" s="0" t="n">
        <v>5</v>
      </c>
      <c r="C438" s="38" t="n">
        <v>21856</v>
      </c>
      <c r="D438" s="0" t="n">
        <v>29</v>
      </c>
    </row>
    <row r="439" customFormat="false" ht="15" hidden="false" customHeight="false" outlineLevel="0" collapsed="false">
      <c r="A439" s="0" t="n">
        <v>1379</v>
      </c>
      <c r="B439" s="0" t="n">
        <v>6</v>
      </c>
      <c r="C439" s="38" t="n">
        <v>21885</v>
      </c>
      <c r="D439" s="0" t="n">
        <v>30</v>
      </c>
    </row>
    <row r="440" customFormat="false" ht="15" hidden="false" customHeight="false" outlineLevel="0" collapsed="false">
      <c r="A440" s="0" t="n">
        <v>1379</v>
      </c>
      <c r="B440" s="0" t="n">
        <v>7</v>
      </c>
      <c r="C440" s="38" t="n">
        <v>21915</v>
      </c>
      <c r="D440" s="0" t="n">
        <v>29</v>
      </c>
    </row>
    <row r="441" customFormat="false" ht="15" hidden="false" customHeight="false" outlineLevel="0" collapsed="false">
      <c r="A441" s="0" t="n">
        <v>1379</v>
      </c>
      <c r="B441" s="0" t="n">
        <v>8</v>
      </c>
      <c r="C441" s="38" t="n">
        <v>21944</v>
      </c>
      <c r="D441" s="0" t="n">
        <v>30</v>
      </c>
    </row>
    <row r="442" customFormat="false" ht="15" hidden="false" customHeight="false" outlineLevel="0" collapsed="false">
      <c r="A442" s="0" t="n">
        <v>1379</v>
      </c>
      <c r="B442" s="0" t="n">
        <v>9</v>
      </c>
      <c r="C442" s="38" t="n">
        <v>21974</v>
      </c>
      <c r="D442" s="0" t="n">
        <v>29</v>
      </c>
    </row>
    <row r="443" customFormat="false" ht="15" hidden="false" customHeight="false" outlineLevel="0" collapsed="false">
      <c r="A443" s="0" t="n">
        <v>1379</v>
      </c>
      <c r="B443" s="0" t="n">
        <v>10</v>
      </c>
      <c r="C443" s="38" t="n">
        <v>22003</v>
      </c>
      <c r="D443" s="0" t="n">
        <v>30</v>
      </c>
    </row>
    <row r="444" customFormat="false" ht="15" hidden="false" customHeight="false" outlineLevel="0" collapsed="false">
      <c r="A444" s="0" t="n">
        <v>1379</v>
      </c>
      <c r="B444" s="0" t="n">
        <v>11</v>
      </c>
      <c r="C444" s="38" t="n">
        <v>22033</v>
      </c>
      <c r="D444" s="0" t="n">
        <v>29</v>
      </c>
    </row>
    <row r="445" customFormat="false" ht="15" hidden="false" customHeight="false" outlineLevel="0" collapsed="false">
      <c r="A445" s="0" t="n">
        <v>1379</v>
      </c>
      <c r="B445" s="0" t="n">
        <v>12</v>
      </c>
      <c r="C445" s="38" t="n">
        <v>22062</v>
      </c>
      <c r="D445" s="0" t="n">
        <v>30</v>
      </c>
    </row>
    <row r="446" customFormat="false" ht="15" hidden="false" customHeight="false" outlineLevel="0" collapsed="false">
      <c r="A446" s="0" t="n">
        <v>1380</v>
      </c>
      <c r="B446" s="0" t="n">
        <v>1</v>
      </c>
      <c r="C446" s="38" t="n">
        <v>22092</v>
      </c>
      <c r="D446" s="0" t="n">
        <v>30</v>
      </c>
    </row>
    <row r="447" customFormat="false" ht="15" hidden="false" customHeight="false" outlineLevel="0" collapsed="false">
      <c r="A447" s="0" t="n">
        <v>1380</v>
      </c>
      <c r="B447" s="0" t="n">
        <v>2</v>
      </c>
      <c r="C447" s="38" t="n">
        <v>22122</v>
      </c>
      <c r="D447" s="0" t="n">
        <v>29</v>
      </c>
    </row>
    <row r="448" customFormat="false" ht="15" hidden="false" customHeight="false" outlineLevel="0" collapsed="false">
      <c r="A448" s="0" t="n">
        <v>1380</v>
      </c>
      <c r="B448" s="0" t="n">
        <v>3</v>
      </c>
      <c r="C448" s="38" t="n">
        <v>22151</v>
      </c>
      <c r="D448" s="0" t="n">
        <v>30</v>
      </c>
    </row>
    <row r="449" customFormat="false" ht="15" hidden="false" customHeight="false" outlineLevel="0" collapsed="false">
      <c r="A449" s="0" t="n">
        <v>1380</v>
      </c>
      <c r="B449" s="0" t="n">
        <v>4</v>
      </c>
      <c r="C449" s="38" t="n">
        <v>22181</v>
      </c>
      <c r="D449" s="0" t="n">
        <v>29</v>
      </c>
    </row>
    <row r="450" customFormat="false" ht="15" hidden="false" customHeight="false" outlineLevel="0" collapsed="false">
      <c r="A450" s="0" t="n">
        <v>1380</v>
      </c>
      <c r="B450" s="0" t="n">
        <v>5</v>
      </c>
      <c r="C450" s="38" t="n">
        <v>22210</v>
      </c>
      <c r="D450" s="0" t="n">
        <v>30</v>
      </c>
    </row>
    <row r="451" customFormat="false" ht="15" hidden="false" customHeight="false" outlineLevel="0" collapsed="false">
      <c r="A451" s="0" t="n">
        <v>1380</v>
      </c>
      <c r="B451" s="0" t="n">
        <v>6</v>
      </c>
      <c r="C451" s="38" t="n">
        <v>22240</v>
      </c>
      <c r="D451" s="0" t="n">
        <v>29</v>
      </c>
    </row>
    <row r="452" customFormat="false" ht="15" hidden="false" customHeight="false" outlineLevel="0" collapsed="false">
      <c r="A452" s="0" t="n">
        <v>1380</v>
      </c>
      <c r="B452" s="0" t="n">
        <v>7</v>
      </c>
      <c r="C452" s="38" t="n">
        <v>22269</v>
      </c>
      <c r="D452" s="0" t="n">
        <v>30</v>
      </c>
    </row>
    <row r="453" customFormat="false" ht="15" hidden="false" customHeight="false" outlineLevel="0" collapsed="false">
      <c r="A453" s="0" t="n">
        <v>1380</v>
      </c>
      <c r="B453" s="0" t="n">
        <v>8</v>
      </c>
      <c r="C453" s="38" t="n">
        <v>22299</v>
      </c>
      <c r="D453" s="0" t="n">
        <v>29</v>
      </c>
    </row>
    <row r="454" customFormat="false" ht="15" hidden="false" customHeight="false" outlineLevel="0" collapsed="false">
      <c r="A454" s="0" t="n">
        <v>1380</v>
      </c>
      <c r="B454" s="0" t="n">
        <v>9</v>
      </c>
      <c r="C454" s="38" t="n">
        <v>22328</v>
      </c>
      <c r="D454" s="0" t="n">
        <v>30</v>
      </c>
    </row>
    <row r="455" customFormat="false" ht="15" hidden="false" customHeight="false" outlineLevel="0" collapsed="false">
      <c r="A455" s="0" t="n">
        <v>1380</v>
      </c>
      <c r="B455" s="0" t="n">
        <v>10</v>
      </c>
      <c r="C455" s="38" t="n">
        <v>22358</v>
      </c>
      <c r="D455" s="0" t="n">
        <v>29</v>
      </c>
    </row>
    <row r="456" customFormat="false" ht="15" hidden="false" customHeight="false" outlineLevel="0" collapsed="false">
      <c r="A456" s="0" t="n">
        <v>1380</v>
      </c>
      <c r="B456" s="0" t="n">
        <v>11</v>
      </c>
      <c r="C456" s="38" t="n">
        <v>22387</v>
      </c>
      <c r="D456" s="0" t="n">
        <v>30</v>
      </c>
    </row>
    <row r="457" customFormat="false" ht="15" hidden="false" customHeight="false" outlineLevel="0" collapsed="false">
      <c r="A457" s="0" t="n">
        <v>1380</v>
      </c>
      <c r="B457" s="0" t="n">
        <v>12</v>
      </c>
      <c r="C457" s="38" t="n">
        <v>22417</v>
      </c>
      <c r="D457" s="0" t="n">
        <v>29</v>
      </c>
    </row>
    <row r="458" customFormat="false" ht="15" hidden="false" customHeight="false" outlineLevel="0" collapsed="false">
      <c r="A458" s="0" t="n">
        <v>1381</v>
      </c>
      <c r="B458" s="0" t="n">
        <v>1</v>
      </c>
      <c r="C458" s="38" t="n">
        <v>22446</v>
      </c>
      <c r="D458" s="0" t="n">
        <v>30</v>
      </c>
    </row>
    <row r="459" customFormat="false" ht="15" hidden="false" customHeight="false" outlineLevel="0" collapsed="false">
      <c r="A459" s="0" t="n">
        <v>1381</v>
      </c>
      <c r="B459" s="0" t="n">
        <v>2</v>
      </c>
      <c r="C459" s="38" t="n">
        <v>22476</v>
      </c>
      <c r="D459" s="0" t="n">
        <v>29</v>
      </c>
    </row>
    <row r="460" customFormat="false" ht="15" hidden="false" customHeight="false" outlineLevel="0" collapsed="false">
      <c r="A460" s="0" t="n">
        <v>1381</v>
      </c>
      <c r="B460" s="0" t="n">
        <v>3</v>
      </c>
      <c r="C460" s="38" t="n">
        <v>22505</v>
      </c>
      <c r="D460" s="0" t="n">
        <v>30</v>
      </c>
    </row>
    <row r="461" customFormat="false" ht="15" hidden="false" customHeight="false" outlineLevel="0" collapsed="false">
      <c r="A461" s="0" t="n">
        <v>1381</v>
      </c>
      <c r="B461" s="0" t="n">
        <v>4</v>
      </c>
      <c r="C461" s="38" t="n">
        <v>22535</v>
      </c>
      <c r="D461" s="0" t="n">
        <v>30</v>
      </c>
    </row>
    <row r="462" customFormat="false" ht="15" hidden="false" customHeight="false" outlineLevel="0" collapsed="false">
      <c r="A462" s="0" t="n">
        <v>1381</v>
      </c>
      <c r="B462" s="0" t="n">
        <v>5</v>
      </c>
      <c r="C462" s="38" t="n">
        <v>22565</v>
      </c>
      <c r="D462" s="0" t="n">
        <v>29</v>
      </c>
    </row>
    <row r="463" customFormat="false" ht="15" hidden="false" customHeight="false" outlineLevel="0" collapsed="false">
      <c r="A463" s="0" t="n">
        <v>1381</v>
      </c>
      <c r="B463" s="0" t="n">
        <v>6</v>
      </c>
      <c r="C463" s="38" t="n">
        <v>22594</v>
      </c>
      <c r="D463" s="0" t="n">
        <v>30</v>
      </c>
    </row>
    <row r="464" customFormat="false" ht="15" hidden="false" customHeight="false" outlineLevel="0" collapsed="false">
      <c r="A464" s="0" t="n">
        <v>1381</v>
      </c>
      <c r="B464" s="0" t="n">
        <v>7</v>
      </c>
      <c r="C464" s="38" t="n">
        <v>22624</v>
      </c>
      <c r="D464" s="0" t="n">
        <v>29</v>
      </c>
    </row>
    <row r="465" customFormat="false" ht="15" hidden="false" customHeight="false" outlineLevel="0" collapsed="false">
      <c r="A465" s="0" t="n">
        <v>1381</v>
      </c>
      <c r="B465" s="0" t="n">
        <v>8</v>
      </c>
      <c r="C465" s="38" t="n">
        <v>22653</v>
      </c>
      <c r="D465" s="0" t="n">
        <v>29</v>
      </c>
    </row>
    <row r="466" customFormat="false" ht="15" hidden="false" customHeight="false" outlineLevel="0" collapsed="false">
      <c r="A466" s="0" t="n">
        <v>1381</v>
      </c>
      <c r="B466" s="0" t="n">
        <v>9</v>
      </c>
      <c r="C466" s="38" t="n">
        <v>22682</v>
      </c>
      <c r="D466" s="0" t="n">
        <v>30</v>
      </c>
    </row>
    <row r="467" customFormat="false" ht="15" hidden="false" customHeight="false" outlineLevel="0" collapsed="false">
      <c r="A467" s="0" t="n">
        <v>1381</v>
      </c>
      <c r="B467" s="0" t="n">
        <v>10</v>
      </c>
      <c r="C467" s="38" t="n">
        <v>22712</v>
      </c>
      <c r="D467" s="0" t="n">
        <v>29</v>
      </c>
    </row>
    <row r="468" customFormat="false" ht="15" hidden="false" customHeight="false" outlineLevel="0" collapsed="false">
      <c r="A468" s="0" t="n">
        <v>1381</v>
      </c>
      <c r="B468" s="0" t="n">
        <v>11</v>
      </c>
      <c r="C468" s="38" t="n">
        <v>22741</v>
      </c>
      <c r="D468" s="0" t="n">
        <v>30</v>
      </c>
    </row>
    <row r="469" customFormat="false" ht="15" hidden="false" customHeight="false" outlineLevel="0" collapsed="false">
      <c r="A469" s="0" t="n">
        <v>1381</v>
      </c>
      <c r="B469" s="0" t="n">
        <v>12</v>
      </c>
      <c r="C469" s="38" t="n">
        <v>22771</v>
      </c>
      <c r="D469" s="0" t="n">
        <v>29</v>
      </c>
    </row>
    <row r="470" customFormat="false" ht="15" hidden="false" customHeight="false" outlineLevel="0" collapsed="false">
      <c r="A470" s="0" t="n">
        <v>1382</v>
      </c>
      <c r="B470" s="0" t="n">
        <v>1</v>
      </c>
      <c r="C470" s="38" t="n">
        <v>22800</v>
      </c>
      <c r="D470" s="0" t="n">
        <v>30</v>
      </c>
    </row>
    <row r="471" customFormat="false" ht="15" hidden="false" customHeight="false" outlineLevel="0" collapsed="false">
      <c r="A471" s="0" t="n">
        <v>1382</v>
      </c>
      <c r="B471" s="0" t="n">
        <v>2</v>
      </c>
      <c r="C471" s="38" t="n">
        <v>22830</v>
      </c>
      <c r="D471" s="0" t="n">
        <v>29</v>
      </c>
    </row>
    <row r="472" customFormat="false" ht="15" hidden="false" customHeight="false" outlineLevel="0" collapsed="false">
      <c r="A472" s="0" t="n">
        <v>1382</v>
      </c>
      <c r="B472" s="0" t="n">
        <v>3</v>
      </c>
      <c r="C472" s="38" t="n">
        <v>22859</v>
      </c>
      <c r="D472" s="0" t="n">
        <v>30</v>
      </c>
    </row>
    <row r="473" customFormat="false" ht="15" hidden="false" customHeight="false" outlineLevel="0" collapsed="false">
      <c r="A473" s="0" t="n">
        <v>1382</v>
      </c>
      <c r="B473" s="0" t="n">
        <v>4</v>
      </c>
      <c r="C473" s="38" t="n">
        <v>22889</v>
      </c>
      <c r="D473" s="0" t="n">
        <v>30</v>
      </c>
    </row>
    <row r="474" customFormat="false" ht="15" hidden="false" customHeight="false" outlineLevel="0" collapsed="false">
      <c r="A474" s="0" t="n">
        <v>1382</v>
      </c>
      <c r="B474" s="0" t="n">
        <v>5</v>
      </c>
      <c r="C474" s="38" t="n">
        <v>22919</v>
      </c>
      <c r="D474" s="0" t="n">
        <v>29</v>
      </c>
    </row>
    <row r="475" customFormat="false" ht="15" hidden="false" customHeight="false" outlineLevel="0" collapsed="false">
      <c r="A475" s="0" t="n">
        <v>1382</v>
      </c>
      <c r="B475" s="0" t="n">
        <v>6</v>
      </c>
      <c r="C475" s="38" t="n">
        <v>22948</v>
      </c>
      <c r="D475" s="0" t="n">
        <v>30</v>
      </c>
    </row>
    <row r="476" customFormat="false" ht="15" hidden="false" customHeight="false" outlineLevel="0" collapsed="false">
      <c r="A476" s="0" t="n">
        <v>1382</v>
      </c>
      <c r="B476" s="0" t="n">
        <v>7</v>
      </c>
      <c r="C476" s="38" t="n">
        <v>22978</v>
      </c>
      <c r="D476" s="0" t="n">
        <v>30</v>
      </c>
    </row>
    <row r="477" customFormat="false" ht="15" hidden="false" customHeight="false" outlineLevel="0" collapsed="false">
      <c r="A477" s="0" t="n">
        <v>1382</v>
      </c>
      <c r="B477" s="0" t="n">
        <v>8</v>
      </c>
      <c r="C477" s="38" t="n">
        <v>23008</v>
      </c>
      <c r="D477" s="0" t="n">
        <v>29</v>
      </c>
    </row>
    <row r="478" customFormat="false" ht="15" hidden="false" customHeight="false" outlineLevel="0" collapsed="false">
      <c r="A478" s="0" t="n">
        <v>1382</v>
      </c>
      <c r="B478" s="0" t="n">
        <v>9</v>
      </c>
      <c r="C478" s="38" t="n">
        <v>23037</v>
      </c>
      <c r="D478" s="0" t="n">
        <v>29</v>
      </c>
    </row>
    <row r="479" customFormat="false" ht="15" hidden="false" customHeight="false" outlineLevel="0" collapsed="false">
      <c r="A479" s="0" t="n">
        <v>1382</v>
      </c>
      <c r="B479" s="0" t="n">
        <v>10</v>
      </c>
      <c r="C479" s="38" t="n">
        <v>23066</v>
      </c>
      <c r="D479" s="0" t="n">
        <v>30</v>
      </c>
    </row>
    <row r="480" customFormat="false" ht="15" hidden="false" customHeight="false" outlineLevel="0" collapsed="false">
      <c r="A480" s="0" t="n">
        <v>1382</v>
      </c>
      <c r="B480" s="0" t="n">
        <v>11</v>
      </c>
      <c r="C480" s="38" t="n">
        <v>23096</v>
      </c>
      <c r="D480" s="0" t="n">
        <v>29</v>
      </c>
    </row>
    <row r="481" customFormat="false" ht="15" hidden="false" customHeight="false" outlineLevel="0" collapsed="false">
      <c r="A481" s="0" t="n">
        <v>1382</v>
      </c>
      <c r="B481" s="0" t="n">
        <v>12</v>
      </c>
      <c r="C481" s="38" t="n">
        <v>23125</v>
      </c>
      <c r="D481" s="0" t="n">
        <v>30</v>
      </c>
    </row>
    <row r="482" customFormat="false" ht="15" hidden="false" customHeight="false" outlineLevel="0" collapsed="false">
      <c r="A482" s="0" t="n">
        <v>1383</v>
      </c>
      <c r="B482" s="0" t="n">
        <v>1</v>
      </c>
      <c r="C482" s="38" t="n">
        <v>23155</v>
      </c>
      <c r="D482" s="0" t="n">
        <v>29</v>
      </c>
    </row>
    <row r="483" customFormat="false" ht="15" hidden="false" customHeight="false" outlineLevel="0" collapsed="false">
      <c r="A483" s="0" t="n">
        <v>1383</v>
      </c>
      <c r="B483" s="0" t="n">
        <v>2</v>
      </c>
      <c r="C483" s="38" t="n">
        <v>23184</v>
      </c>
      <c r="D483" s="0" t="n">
        <v>30</v>
      </c>
    </row>
    <row r="484" customFormat="false" ht="15" hidden="false" customHeight="false" outlineLevel="0" collapsed="false">
      <c r="A484" s="0" t="n">
        <v>1383</v>
      </c>
      <c r="B484" s="0" t="n">
        <v>3</v>
      </c>
      <c r="C484" s="38" t="n">
        <v>23214</v>
      </c>
      <c r="D484" s="0" t="n">
        <v>29</v>
      </c>
    </row>
    <row r="485" customFormat="false" ht="15" hidden="false" customHeight="false" outlineLevel="0" collapsed="false">
      <c r="A485" s="0" t="n">
        <v>1383</v>
      </c>
      <c r="B485" s="0" t="n">
        <v>4</v>
      </c>
      <c r="C485" s="38" t="n">
        <v>23243</v>
      </c>
      <c r="D485" s="0" t="n">
        <v>30</v>
      </c>
    </row>
    <row r="486" customFormat="false" ht="15" hidden="false" customHeight="false" outlineLevel="0" collapsed="false">
      <c r="A486" s="0" t="n">
        <v>1383</v>
      </c>
      <c r="B486" s="0" t="n">
        <v>5</v>
      </c>
      <c r="C486" s="38" t="n">
        <v>23273</v>
      </c>
      <c r="D486" s="0" t="n">
        <v>30</v>
      </c>
    </row>
    <row r="487" customFormat="false" ht="15" hidden="false" customHeight="false" outlineLevel="0" collapsed="false">
      <c r="A487" s="0" t="n">
        <v>1383</v>
      </c>
      <c r="B487" s="0" t="n">
        <v>6</v>
      </c>
      <c r="C487" s="38" t="n">
        <v>23303</v>
      </c>
      <c r="D487" s="0" t="n">
        <v>29</v>
      </c>
    </row>
    <row r="488" customFormat="false" ht="15" hidden="false" customHeight="false" outlineLevel="0" collapsed="false">
      <c r="A488" s="0" t="n">
        <v>1383</v>
      </c>
      <c r="B488" s="0" t="n">
        <v>7</v>
      </c>
      <c r="C488" s="38" t="n">
        <v>23332</v>
      </c>
      <c r="D488" s="0" t="n">
        <v>30</v>
      </c>
    </row>
    <row r="489" customFormat="false" ht="15" hidden="false" customHeight="false" outlineLevel="0" collapsed="false">
      <c r="A489" s="0" t="n">
        <v>1383</v>
      </c>
      <c r="B489" s="0" t="n">
        <v>8</v>
      </c>
      <c r="C489" s="38" t="n">
        <v>23362</v>
      </c>
      <c r="D489" s="0" t="n">
        <v>29</v>
      </c>
    </row>
    <row r="490" customFormat="false" ht="15" hidden="false" customHeight="false" outlineLevel="0" collapsed="false">
      <c r="A490" s="0" t="n">
        <v>1383</v>
      </c>
      <c r="B490" s="0" t="n">
        <v>9</v>
      </c>
      <c r="C490" s="38" t="n">
        <v>23391</v>
      </c>
      <c r="D490" s="0" t="n">
        <v>30</v>
      </c>
    </row>
    <row r="491" customFormat="false" ht="15" hidden="false" customHeight="false" outlineLevel="0" collapsed="false">
      <c r="A491" s="0" t="n">
        <v>1383</v>
      </c>
      <c r="B491" s="0" t="n">
        <v>10</v>
      </c>
      <c r="C491" s="38" t="n">
        <v>23421</v>
      </c>
      <c r="D491" s="0" t="n">
        <v>29</v>
      </c>
    </row>
    <row r="492" customFormat="false" ht="15" hidden="false" customHeight="false" outlineLevel="0" collapsed="false">
      <c r="A492" s="0" t="n">
        <v>1383</v>
      </c>
      <c r="B492" s="0" t="n">
        <v>11</v>
      </c>
      <c r="C492" s="38" t="n">
        <v>23450</v>
      </c>
      <c r="D492" s="0" t="n">
        <v>30</v>
      </c>
    </row>
    <row r="493" customFormat="false" ht="15" hidden="false" customHeight="false" outlineLevel="0" collapsed="false">
      <c r="A493" s="0" t="n">
        <v>1383</v>
      </c>
      <c r="B493" s="0" t="n">
        <v>12</v>
      </c>
      <c r="C493" s="38" t="n">
        <v>23480</v>
      </c>
      <c r="D493" s="0" t="n">
        <v>29</v>
      </c>
    </row>
    <row r="494" customFormat="false" ht="15" hidden="false" customHeight="false" outlineLevel="0" collapsed="false">
      <c r="A494" s="0" t="n">
        <v>1384</v>
      </c>
      <c r="B494" s="0" t="n">
        <v>1</v>
      </c>
      <c r="C494" s="38" t="n">
        <v>23509</v>
      </c>
      <c r="D494" s="0" t="n">
        <v>30</v>
      </c>
    </row>
    <row r="495" customFormat="false" ht="15" hidden="false" customHeight="false" outlineLevel="0" collapsed="false">
      <c r="A495" s="0" t="n">
        <v>1384</v>
      </c>
      <c r="B495" s="0" t="n">
        <v>2</v>
      </c>
      <c r="C495" s="38" t="n">
        <v>23539</v>
      </c>
      <c r="D495" s="0" t="n">
        <v>29</v>
      </c>
    </row>
    <row r="496" customFormat="false" ht="15" hidden="false" customHeight="false" outlineLevel="0" collapsed="false">
      <c r="A496" s="0" t="n">
        <v>1384</v>
      </c>
      <c r="B496" s="0" t="n">
        <v>3</v>
      </c>
      <c r="C496" s="38" t="n">
        <v>23568</v>
      </c>
      <c r="D496" s="0" t="n">
        <v>30</v>
      </c>
    </row>
    <row r="497" customFormat="false" ht="15" hidden="false" customHeight="false" outlineLevel="0" collapsed="false">
      <c r="A497" s="0" t="n">
        <v>1384</v>
      </c>
      <c r="B497" s="0" t="n">
        <v>4</v>
      </c>
      <c r="C497" s="38" t="n">
        <v>23598</v>
      </c>
      <c r="D497" s="0" t="n">
        <v>29</v>
      </c>
    </row>
    <row r="498" customFormat="false" ht="15" hidden="false" customHeight="false" outlineLevel="0" collapsed="false">
      <c r="A498" s="0" t="n">
        <v>1384</v>
      </c>
      <c r="B498" s="0" t="n">
        <v>5</v>
      </c>
      <c r="C498" s="38" t="n">
        <v>23627</v>
      </c>
      <c r="D498" s="0" t="n">
        <v>30</v>
      </c>
    </row>
    <row r="499" customFormat="false" ht="15" hidden="false" customHeight="false" outlineLevel="0" collapsed="false">
      <c r="A499" s="0" t="n">
        <v>1384</v>
      </c>
      <c r="B499" s="0" t="n">
        <v>6</v>
      </c>
      <c r="C499" s="38" t="n">
        <v>23657</v>
      </c>
      <c r="D499" s="0" t="n">
        <v>29</v>
      </c>
    </row>
    <row r="500" customFormat="false" ht="15" hidden="false" customHeight="false" outlineLevel="0" collapsed="false">
      <c r="A500" s="0" t="n">
        <v>1384</v>
      </c>
      <c r="B500" s="0" t="n">
        <v>7</v>
      </c>
      <c r="C500" s="38" t="n">
        <v>23686</v>
      </c>
      <c r="D500" s="0" t="n">
        <v>30</v>
      </c>
    </row>
    <row r="501" customFormat="false" ht="15" hidden="false" customHeight="false" outlineLevel="0" collapsed="false">
      <c r="A501" s="0" t="n">
        <v>1384</v>
      </c>
      <c r="B501" s="0" t="n">
        <v>8</v>
      </c>
      <c r="C501" s="38" t="n">
        <v>23716</v>
      </c>
      <c r="D501" s="0" t="n">
        <v>29</v>
      </c>
    </row>
    <row r="502" customFormat="false" ht="15" hidden="false" customHeight="false" outlineLevel="0" collapsed="false">
      <c r="A502" s="0" t="n">
        <v>1384</v>
      </c>
      <c r="B502" s="0" t="n">
        <v>9</v>
      </c>
      <c r="C502" s="38" t="n">
        <v>23745</v>
      </c>
      <c r="D502" s="0" t="n">
        <v>30</v>
      </c>
    </row>
    <row r="503" customFormat="false" ht="15" hidden="false" customHeight="false" outlineLevel="0" collapsed="false">
      <c r="A503" s="0" t="n">
        <v>1384</v>
      </c>
      <c r="B503" s="0" t="n">
        <v>10</v>
      </c>
      <c r="C503" s="38" t="n">
        <v>23775</v>
      </c>
      <c r="D503" s="0" t="n">
        <v>29</v>
      </c>
    </row>
    <row r="504" customFormat="false" ht="15" hidden="false" customHeight="false" outlineLevel="0" collapsed="false">
      <c r="A504" s="0" t="n">
        <v>1384</v>
      </c>
      <c r="B504" s="0" t="n">
        <v>11</v>
      </c>
      <c r="C504" s="38" t="n">
        <v>23804</v>
      </c>
      <c r="D504" s="0" t="n">
        <v>30</v>
      </c>
    </row>
    <row r="505" customFormat="false" ht="15" hidden="false" customHeight="false" outlineLevel="0" collapsed="false">
      <c r="A505" s="0" t="n">
        <v>1384</v>
      </c>
      <c r="B505" s="0" t="n">
        <v>12</v>
      </c>
      <c r="C505" s="38" t="n">
        <v>23834</v>
      </c>
      <c r="D505" s="0" t="n">
        <v>29</v>
      </c>
    </row>
    <row r="506" customFormat="false" ht="15" hidden="false" customHeight="false" outlineLevel="0" collapsed="false">
      <c r="A506" s="0" t="n">
        <v>1385</v>
      </c>
      <c r="B506" s="0" t="n">
        <v>1</v>
      </c>
      <c r="C506" s="38" t="n">
        <v>23863</v>
      </c>
      <c r="D506" s="0" t="n">
        <v>30</v>
      </c>
    </row>
    <row r="507" customFormat="false" ht="15" hidden="false" customHeight="false" outlineLevel="0" collapsed="false">
      <c r="A507" s="0" t="n">
        <v>1385</v>
      </c>
      <c r="B507" s="0" t="n">
        <v>2</v>
      </c>
      <c r="C507" s="38" t="n">
        <v>23893</v>
      </c>
      <c r="D507" s="0" t="n">
        <v>29</v>
      </c>
    </row>
    <row r="508" customFormat="false" ht="15" hidden="false" customHeight="false" outlineLevel="0" collapsed="false">
      <c r="A508" s="0" t="n">
        <v>1385</v>
      </c>
      <c r="B508" s="0" t="n">
        <v>3</v>
      </c>
      <c r="C508" s="38" t="n">
        <v>23922</v>
      </c>
      <c r="D508" s="0" t="n">
        <v>30</v>
      </c>
    </row>
    <row r="509" customFormat="false" ht="15" hidden="false" customHeight="false" outlineLevel="0" collapsed="false">
      <c r="A509" s="0" t="n">
        <v>1385</v>
      </c>
      <c r="B509" s="0" t="n">
        <v>4</v>
      </c>
      <c r="C509" s="38" t="n">
        <v>23952</v>
      </c>
      <c r="D509" s="0" t="n">
        <v>30</v>
      </c>
    </row>
    <row r="510" customFormat="false" ht="15" hidden="false" customHeight="false" outlineLevel="0" collapsed="false">
      <c r="A510" s="0" t="n">
        <v>1385</v>
      </c>
      <c r="B510" s="0" t="n">
        <v>5</v>
      </c>
      <c r="C510" s="38" t="n">
        <v>23982</v>
      </c>
      <c r="D510" s="0" t="n">
        <v>29</v>
      </c>
    </row>
    <row r="511" customFormat="false" ht="15" hidden="false" customHeight="false" outlineLevel="0" collapsed="false">
      <c r="A511" s="0" t="n">
        <v>1385</v>
      </c>
      <c r="B511" s="0" t="n">
        <v>6</v>
      </c>
      <c r="C511" s="38" t="n">
        <v>24011</v>
      </c>
      <c r="D511" s="0" t="n">
        <v>29</v>
      </c>
    </row>
    <row r="512" customFormat="false" ht="15" hidden="false" customHeight="false" outlineLevel="0" collapsed="false">
      <c r="A512" s="0" t="n">
        <v>1385</v>
      </c>
      <c r="B512" s="0" t="n">
        <v>7</v>
      </c>
      <c r="C512" s="38" t="n">
        <v>24040</v>
      </c>
      <c r="D512" s="0" t="n">
        <v>30</v>
      </c>
    </row>
    <row r="513" customFormat="false" ht="15" hidden="false" customHeight="false" outlineLevel="0" collapsed="false">
      <c r="A513" s="0" t="n">
        <v>1385</v>
      </c>
      <c r="B513" s="0" t="n">
        <v>8</v>
      </c>
      <c r="C513" s="38" t="n">
        <v>24070</v>
      </c>
      <c r="D513" s="0" t="n">
        <v>29</v>
      </c>
    </row>
    <row r="514" customFormat="false" ht="15" hidden="false" customHeight="false" outlineLevel="0" collapsed="false">
      <c r="A514" s="0" t="n">
        <v>1385</v>
      </c>
      <c r="B514" s="0" t="n">
        <v>9</v>
      </c>
      <c r="C514" s="38" t="n">
        <v>24099</v>
      </c>
      <c r="D514" s="0" t="n">
        <v>30</v>
      </c>
    </row>
    <row r="515" customFormat="false" ht="15" hidden="false" customHeight="false" outlineLevel="0" collapsed="false">
      <c r="A515" s="0" t="n">
        <v>1385</v>
      </c>
      <c r="B515" s="0" t="n">
        <v>10</v>
      </c>
      <c r="C515" s="38" t="n">
        <v>24129</v>
      </c>
      <c r="D515" s="0" t="n">
        <v>30</v>
      </c>
    </row>
    <row r="516" customFormat="false" ht="15" hidden="false" customHeight="false" outlineLevel="0" collapsed="false">
      <c r="A516" s="0" t="n">
        <v>1385</v>
      </c>
      <c r="B516" s="0" t="n">
        <v>11</v>
      </c>
      <c r="C516" s="38" t="n">
        <v>24159</v>
      </c>
      <c r="D516" s="0" t="n">
        <v>30</v>
      </c>
    </row>
    <row r="517" customFormat="false" ht="15" hidden="false" customHeight="false" outlineLevel="0" collapsed="false">
      <c r="A517" s="0" t="n">
        <v>1385</v>
      </c>
      <c r="B517" s="0" t="n">
        <v>12</v>
      </c>
      <c r="C517" s="38" t="n">
        <v>24189</v>
      </c>
      <c r="D517" s="0" t="n">
        <v>29</v>
      </c>
    </row>
    <row r="518" customFormat="false" ht="15" hidden="false" customHeight="false" outlineLevel="0" collapsed="false">
      <c r="A518" s="0" t="n">
        <v>1386</v>
      </c>
      <c r="B518" s="0" t="n">
        <v>1</v>
      </c>
      <c r="C518" s="38" t="n">
        <v>24218</v>
      </c>
      <c r="D518" s="0" t="n">
        <v>30</v>
      </c>
    </row>
    <row r="519" customFormat="false" ht="15" hidden="false" customHeight="false" outlineLevel="0" collapsed="false">
      <c r="A519" s="0" t="n">
        <v>1386</v>
      </c>
      <c r="B519" s="0" t="n">
        <v>2</v>
      </c>
      <c r="C519" s="38" t="n">
        <v>24248</v>
      </c>
      <c r="D519" s="0" t="n">
        <v>30</v>
      </c>
    </row>
    <row r="520" customFormat="false" ht="15" hidden="false" customHeight="false" outlineLevel="0" collapsed="false">
      <c r="A520" s="0" t="n">
        <v>1386</v>
      </c>
      <c r="B520" s="0" t="n">
        <v>3</v>
      </c>
      <c r="C520" s="38" t="n">
        <v>24278</v>
      </c>
      <c r="D520" s="0" t="n">
        <v>29</v>
      </c>
    </row>
    <row r="521" customFormat="false" ht="15" hidden="false" customHeight="false" outlineLevel="0" collapsed="false">
      <c r="A521" s="0" t="n">
        <v>1386</v>
      </c>
      <c r="B521" s="0" t="n">
        <v>4</v>
      </c>
      <c r="C521" s="38" t="n">
        <v>24307</v>
      </c>
      <c r="D521" s="0" t="n">
        <v>29</v>
      </c>
    </row>
    <row r="522" customFormat="false" ht="15" hidden="false" customHeight="false" outlineLevel="0" collapsed="false">
      <c r="A522" s="0" t="n">
        <v>1386</v>
      </c>
      <c r="B522" s="0" t="n">
        <v>5</v>
      </c>
      <c r="C522" s="38" t="n">
        <v>24336</v>
      </c>
      <c r="D522" s="0" t="n">
        <v>30</v>
      </c>
    </row>
    <row r="523" customFormat="false" ht="15" hidden="false" customHeight="false" outlineLevel="0" collapsed="false">
      <c r="A523" s="0" t="n">
        <v>1386</v>
      </c>
      <c r="B523" s="0" t="n">
        <v>6</v>
      </c>
      <c r="C523" s="38" t="n">
        <v>24366</v>
      </c>
      <c r="D523" s="0" t="n">
        <v>29</v>
      </c>
    </row>
    <row r="524" customFormat="false" ht="15" hidden="false" customHeight="false" outlineLevel="0" collapsed="false">
      <c r="A524" s="0" t="n">
        <v>1386</v>
      </c>
      <c r="B524" s="0" t="n">
        <v>7</v>
      </c>
      <c r="C524" s="38" t="n">
        <v>24395</v>
      </c>
      <c r="D524" s="0" t="n">
        <v>30</v>
      </c>
    </row>
    <row r="525" customFormat="false" ht="15" hidden="false" customHeight="false" outlineLevel="0" collapsed="false">
      <c r="A525" s="0" t="n">
        <v>1386</v>
      </c>
      <c r="B525" s="0" t="n">
        <v>8</v>
      </c>
      <c r="C525" s="38" t="n">
        <v>24425</v>
      </c>
      <c r="D525" s="0" t="n">
        <v>29</v>
      </c>
    </row>
    <row r="526" customFormat="false" ht="15" hidden="false" customHeight="false" outlineLevel="0" collapsed="false">
      <c r="A526" s="0" t="n">
        <v>1386</v>
      </c>
      <c r="B526" s="0" t="n">
        <v>9</v>
      </c>
      <c r="C526" s="38" t="n">
        <v>24454</v>
      </c>
      <c r="D526" s="0" t="n">
        <v>30</v>
      </c>
    </row>
    <row r="527" customFormat="false" ht="15" hidden="false" customHeight="false" outlineLevel="0" collapsed="false">
      <c r="A527" s="0" t="n">
        <v>1386</v>
      </c>
      <c r="B527" s="0" t="n">
        <v>10</v>
      </c>
      <c r="C527" s="38" t="n">
        <v>24484</v>
      </c>
      <c r="D527" s="0" t="n">
        <v>29</v>
      </c>
    </row>
    <row r="528" customFormat="false" ht="15" hidden="false" customHeight="false" outlineLevel="0" collapsed="false">
      <c r="A528" s="0" t="n">
        <v>1386</v>
      </c>
      <c r="B528" s="0" t="n">
        <v>11</v>
      </c>
      <c r="C528" s="38" t="n">
        <v>24513</v>
      </c>
      <c r="D528" s="0" t="n">
        <v>30</v>
      </c>
    </row>
    <row r="529" customFormat="false" ht="15" hidden="false" customHeight="false" outlineLevel="0" collapsed="false">
      <c r="A529" s="0" t="n">
        <v>1386</v>
      </c>
      <c r="B529" s="0" t="n">
        <v>12</v>
      </c>
      <c r="C529" s="38" t="n">
        <v>24543</v>
      </c>
      <c r="D529" s="0" t="n">
        <v>30</v>
      </c>
    </row>
    <row r="530" customFormat="false" ht="15" hidden="false" customHeight="false" outlineLevel="0" collapsed="false">
      <c r="A530" s="0" t="n">
        <v>1387</v>
      </c>
      <c r="B530" s="0" t="n">
        <v>1</v>
      </c>
      <c r="C530" s="38" t="n">
        <v>24573</v>
      </c>
      <c r="D530" s="0" t="n">
        <v>29</v>
      </c>
    </row>
    <row r="531" customFormat="false" ht="15" hidden="false" customHeight="false" outlineLevel="0" collapsed="false">
      <c r="A531" s="0" t="n">
        <v>1387</v>
      </c>
      <c r="B531" s="0" t="n">
        <v>2</v>
      </c>
      <c r="C531" s="38" t="n">
        <v>24602</v>
      </c>
      <c r="D531" s="0" t="n">
        <v>29</v>
      </c>
    </row>
    <row r="532" customFormat="false" ht="15" hidden="false" customHeight="false" outlineLevel="0" collapsed="false">
      <c r="A532" s="0" t="n">
        <v>1387</v>
      </c>
      <c r="B532" s="0" t="n">
        <v>3</v>
      </c>
      <c r="C532" s="38" t="n">
        <v>24631</v>
      </c>
      <c r="D532" s="0" t="n">
        <v>30</v>
      </c>
    </row>
    <row r="533" customFormat="false" ht="15" hidden="false" customHeight="false" outlineLevel="0" collapsed="false">
      <c r="A533" s="0" t="n">
        <v>1387</v>
      </c>
      <c r="B533" s="0" t="n">
        <v>4</v>
      </c>
      <c r="C533" s="38" t="n">
        <v>24661</v>
      </c>
      <c r="D533" s="0" t="n">
        <v>29</v>
      </c>
    </row>
    <row r="534" customFormat="false" ht="15" hidden="false" customHeight="false" outlineLevel="0" collapsed="false">
      <c r="A534" s="0" t="n">
        <v>1387</v>
      </c>
      <c r="B534" s="0" t="n">
        <v>5</v>
      </c>
      <c r="C534" s="38" t="n">
        <v>24690</v>
      </c>
      <c r="D534" s="0" t="n">
        <v>30</v>
      </c>
    </row>
    <row r="535" customFormat="false" ht="15" hidden="false" customHeight="false" outlineLevel="0" collapsed="false">
      <c r="A535" s="0" t="n">
        <v>1387</v>
      </c>
      <c r="B535" s="0" t="n">
        <v>6</v>
      </c>
      <c r="C535" s="38" t="n">
        <v>24720</v>
      </c>
      <c r="D535" s="0" t="n">
        <v>29</v>
      </c>
    </row>
    <row r="536" customFormat="false" ht="15" hidden="false" customHeight="false" outlineLevel="0" collapsed="false">
      <c r="A536" s="0" t="n">
        <v>1387</v>
      </c>
      <c r="B536" s="0" t="n">
        <v>7</v>
      </c>
      <c r="C536" s="38" t="n">
        <v>24749</v>
      </c>
      <c r="D536" s="0" t="n">
        <v>30</v>
      </c>
    </row>
    <row r="537" customFormat="false" ht="15" hidden="false" customHeight="false" outlineLevel="0" collapsed="false">
      <c r="A537" s="0" t="n">
        <v>1387</v>
      </c>
      <c r="B537" s="0" t="n">
        <v>8</v>
      </c>
      <c r="C537" s="38" t="n">
        <v>24779</v>
      </c>
      <c r="D537" s="0" t="n">
        <v>29</v>
      </c>
    </row>
    <row r="538" customFormat="false" ht="15" hidden="false" customHeight="false" outlineLevel="0" collapsed="false">
      <c r="A538" s="0" t="n">
        <v>1387</v>
      </c>
      <c r="B538" s="0" t="n">
        <v>9</v>
      </c>
      <c r="C538" s="38" t="n">
        <v>24808</v>
      </c>
      <c r="D538" s="0" t="n">
        <v>30</v>
      </c>
    </row>
    <row r="539" customFormat="false" ht="15" hidden="false" customHeight="false" outlineLevel="0" collapsed="false">
      <c r="A539" s="0" t="n">
        <v>1387</v>
      </c>
      <c r="B539" s="0" t="n">
        <v>10</v>
      </c>
      <c r="C539" s="38" t="n">
        <v>24838</v>
      </c>
      <c r="D539" s="0" t="n">
        <v>29</v>
      </c>
    </row>
    <row r="540" customFormat="false" ht="15" hidden="false" customHeight="false" outlineLevel="0" collapsed="false">
      <c r="A540" s="0" t="n">
        <v>1387</v>
      </c>
      <c r="B540" s="0" t="n">
        <v>11</v>
      </c>
      <c r="C540" s="38" t="n">
        <v>24867</v>
      </c>
      <c r="D540" s="0" t="n">
        <v>30</v>
      </c>
    </row>
    <row r="541" customFormat="false" ht="15" hidden="false" customHeight="false" outlineLevel="0" collapsed="false">
      <c r="A541" s="0" t="n">
        <v>1387</v>
      </c>
      <c r="B541" s="0" t="n">
        <v>12</v>
      </c>
      <c r="C541" s="38" t="n">
        <v>24897</v>
      </c>
      <c r="D541" s="0" t="n">
        <v>30</v>
      </c>
    </row>
    <row r="542" customFormat="false" ht="15" hidden="false" customHeight="false" outlineLevel="0" collapsed="false">
      <c r="A542" s="0" t="n">
        <v>1388</v>
      </c>
      <c r="B542" s="0" t="n">
        <v>1</v>
      </c>
      <c r="C542" s="38" t="n">
        <v>24927</v>
      </c>
      <c r="D542" s="0" t="n">
        <v>29</v>
      </c>
    </row>
    <row r="543" customFormat="false" ht="15" hidden="false" customHeight="false" outlineLevel="0" collapsed="false">
      <c r="A543" s="0" t="n">
        <v>1388</v>
      </c>
      <c r="B543" s="0" t="n">
        <v>2</v>
      </c>
      <c r="C543" s="38" t="n">
        <v>24956</v>
      </c>
      <c r="D543" s="0" t="n">
        <v>30</v>
      </c>
    </row>
    <row r="544" customFormat="false" ht="15" hidden="false" customHeight="false" outlineLevel="0" collapsed="false">
      <c r="A544" s="0" t="n">
        <v>1388</v>
      </c>
      <c r="B544" s="0" t="n">
        <v>3</v>
      </c>
      <c r="C544" s="38" t="n">
        <v>24986</v>
      </c>
      <c r="D544" s="0" t="n">
        <v>30</v>
      </c>
    </row>
    <row r="545" customFormat="false" ht="15" hidden="false" customHeight="false" outlineLevel="0" collapsed="false">
      <c r="A545" s="0" t="n">
        <v>1388</v>
      </c>
      <c r="B545" s="0" t="n">
        <v>4</v>
      </c>
      <c r="C545" s="38" t="n">
        <v>25016</v>
      </c>
      <c r="D545" s="0" t="n">
        <v>29</v>
      </c>
    </row>
    <row r="546" customFormat="false" ht="15" hidden="false" customHeight="false" outlineLevel="0" collapsed="false">
      <c r="A546" s="0" t="n">
        <v>1388</v>
      </c>
      <c r="B546" s="0" t="n">
        <v>5</v>
      </c>
      <c r="C546" s="38" t="n">
        <v>25045</v>
      </c>
      <c r="D546" s="0" t="n">
        <v>30</v>
      </c>
    </row>
    <row r="547" customFormat="false" ht="15" hidden="false" customHeight="false" outlineLevel="0" collapsed="false">
      <c r="A547" s="0" t="n">
        <v>1388</v>
      </c>
      <c r="B547" s="0" t="n">
        <v>6</v>
      </c>
      <c r="C547" s="38" t="n">
        <v>25075</v>
      </c>
      <c r="D547" s="0" t="n">
        <v>29</v>
      </c>
    </row>
    <row r="548" customFormat="false" ht="15" hidden="false" customHeight="false" outlineLevel="0" collapsed="false">
      <c r="A548" s="0" t="n">
        <v>1388</v>
      </c>
      <c r="B548" s="0" t="n">
        <v>7</v>
      </c>
      <c r="C548" s="38" t="n">
        <v>25104</v>
      </c>
      <c r="D548" s="0" t="n">
        <v>30</v>
      </c>
    </row>
    <row r="549" customFormat="false" ht="15" hidden="false" customHeight="false" outlineLevel="0" collapsed="false">
      <c r="A549" s="0" t="n">
        <v>1388</v>
      </c>
      <c r="B549" s="0" t="n">
        <v>8</v>
      </c>
      <c r="C549" s="38" t="n">
        <v>25134</v>
      </c>
      <c r="D549" s="0" t="n">
        <v>29</v>
      </c>
    </row>
    <row r="550" customFormat="false" ht="15" hidden="false" customHeight="false" outlineLevel="0" collapsed="false">
      <c r="A550" s="0" t="n">
        <v>1388</v>
      </c>
      <c r="B550" s="0" t="n">
        <v>9</v>
      </c>
      <c r="C550" s="38" t="n">
        <v>25163</v>
      </c>
      <c r="D550" s="0" t="n">
        <v>30</v>
      </c>
    </row>
    <row r="551" customFormat="false" ht="15" hidden="false" customHeight="false" outlineLevel="0" collapsed="false">
      <c r="A551" s="0" t="n">
        <v>1388</v>
      </c>
      <c r="B551" s="0" t="n">
        <v>10</v>
      </c>
      <c r="C551" s="38" t="n">
        <v>25193</v>
      </c>
      <c r="D551" s="0" t="n">
        <v>29</v>
      </c>
    </row>
    <row r="552" customFormat="false" ht="15" hidden="false" customHeight="false" outlineLevel="0" collapsed="false">
      <c r="A552" s="0" t="n">
        <v>1388</v>
      </c>
      <c r="B552" s="0" t="n">
        <v>11</v>
      </c>
      <c r="C552" s="38" t="n">
        <v>25222</v>
      </c>
      <c r="D552" s="0" t="n">
        <v>30</v>
      </c>
    </row>
    <row r="553" customFormat="false" ht="15" hidden="false" customHeight="false" outlineLevel="0" collapsed="false">
      <c r="A553" s="0" t="n">
        <v>1388</v>
      </c>
      <c r="B553" s="0" t="n">
        <v>12</v>
      </c>
      <c r="C553" s="38" t="n">
        <v>25252</v>
      </c>
      <c r="D553" s="0" t="n">
        <v>29</v>
      </c>
    </row>
    <row r="554" customFormat="false" ht="15" hidden="false" customHeight="false" outlineLevel="0" collapsed="false">
      <c r="A554" s="0" t="n">
        <v>1389</v>
      </c>
      <c r="B554" s="0" t="n">
        <v>1</v>
      </c>
      <c r="C554" s="38" t="n">
        <v>25281</v>
      </c>
      <c r="D554" s="0" t="n">
        <v>30</v>
      </c>
    </row>
    <row r="555" customFormat="false" ht="15" hidden="false" customHeight="false" outlineLevel="0" collapsed="false">
      <c r="A555" s="0" t="n">
        <v>1389</v>
      </c>
      <c r="B555" s="0" t="n">
        <v>2</v>
      </c>
      <c r="C555" s="38" t="n">
        <v>25311</v>
      </c>
      <c r="D555" s="0" t="n">
        <v>29</v>
      </c>
    </row>
    <row r="556" customFormat="false" ht="15" hidden="false" customHeight="false" outlineLevel="0" collapsed="false">
      <c r="A556" s="0" t="n">
        <v>1389</v>
      </c>
      <c r="B556" s="0" t="n">
        <v>3</v>
      </c>
      <c r="C556" s="38" t="n">
        <v>25340</v>
      </c>
      <c r="D556" s="0" t="n">
        <v>30</v>
      </c>
    </row>
    <row r="557" customFormat="false" ht="15" hidden="false" customHeight="false" outlineLevel="0" collapsed="false">
      <c r="A557" s="0" t="n">
        <v>1389</v>
      </c>
      <c r="B557" s="0" t="n">
        <v>4</v>
      </c>
      <c r="C557" s="38" t="n">
        <v>25370</v>
      </c>
      <c r="D557" s="0" t="n">
        <v>29</v>
      </c>
    </row>
    <row r="558" customFormat="false" ht="15" hidden="false" customHeight="false" outlineLevel="0" collapsed="false">
      <c r="A558" s="0" t="n">
        <v>1389</v>
      </c>
      <c r="B558" s="0" t="n">
        <v>5</v>
      </c>
      <c r="C558" s="38" t="n">
        <v>25399</v>
      </c>
      <c r="D558" s="0" t="n">
        <v>30</v>
      </c>
    </row>
    <row r="559" customFormat="false" ht="15" hidden="false" customHeight="false" outlineLevel="0" collapsed="false">
      <c r="A559" s="0" t="n">
        <v>1389</v>
      </c>
      <c r="B559" s="0" t="n">
        <v>6</v>
      </c>
      <c r="C559" s="38" t="n">
        <v>25429</v>
      </c>
      <c r="D559" s="0" t="n">
        <v>29</v>
      </c>
    </row>
    <row r="560" customFormat="false" ht="15" hidden="false" customHeight="false" outlineLevel="0" collapsed="false">
      <c r="A560" s="0" t="n">
        <v>1389</v>
      </c>
      <c r="B560" s="0" t="n">
        <v>7</v>
      </c>
      <c r="C560" s="38" t="n">
        <v>25458</v>
      </c>
      <c r="D560" s="0" t="n">
        <v>30</v>
      </c>
    </row>
    <row r="561" customFormat="false" ht="15" hidden="false" customHeight="false" outlineLevel="0" collapsed="false">
      <c r="A561" s="0" t="n">
        <v>1389</v>
      </c>
      <c r="B561" s="0" t="n">
        <v>8</v>
      </c>
      <c r="C561" s="38" t="n">
        <v>25488</v>
      </c>
      <c r="D561" s="0" t="n">
        <v>29</v>
      </c>
    </row>
    <row r="562" customFormat="false" ht="15" hidden="false" customHeight="false" outlineLevel="0" collapsed="false">
      <c r="A562" s="0" t="n">
        <v>1389</v>
      </c>
      <c r="B562" s="0" t="n">
        <v>9</v>
      </c>
      <c r="C562" s="38" t="n">
        <v>25517</v>
      </c>
      <c r="D562" s="0" t="n">
        <v>30</v>
      </c>
    </row>
    <row r="563" customFormat="false" ht="15" hidden="false" customHeight="false" outlineLevel="0" collapsed="false">
      <c r="A563" s="0" t="n">
        <v>1389</v>
      </c>
      <c r="B563" s="0" t="n">
        <v>10</v>
      </c>
      <c r="C563" s="38" t="n">
        <v>25547</v>
      </c>
      <c r="D563" s="0" t="n">
        <v>29</v>
      </c>
    </row>
    <row r="564" customFormat="false" ht="15" hidden="false" customHeight="false" outlineLevel="0" collapsed="false">
      <c r="A564" s="0" t="n">
        <v>1389</v>
      </c>
      <c r="B564" s="0" t="n">
        <v>11</v>
      </c>
      <c r="C564" s="38" t="n">
        <v>25576</v>
      </c>
      <c r="D564" s="0" t="n">
        <v>30</v>
      </c>
    </row>
    <row r="565" customFormat="false" ht="15" hidden="false" customHeight="false" outlineLevel="0" collapsed="false">
      <c r="A565" s="0" t="n">
        <v>1389</v>
      </c>
      <c r="B565" s="0" t="n">
        <v>12</v>
      </c>
      <c r="C565" s="38" t="n">
        <v>25606</v>
      </c>
      <c r="D565" s="0" t="n">
        <v>30</v>
      </c>
    </row>
    <row r="566" customFormat="false" ht="15" hidden="false" customHeight="false" outlineLevel="0" collapsed="false">
      <c r="A566" s="0" t="n">
        <v>1390</v>
      </c>
      <c r="B566" s="0" t="n">
        <v>1</v>
      </c>
      <c r="C566" s="38" t="n">
        <v>25636</v>
      </c>
      <c r="D566" s="0" t="n">
        <v>30</v>
      </c>
    </row>
    <row r="567" customFormat="false" ht="15" hidden="false" customHeight="false" outlineLevel="0" collapsed="false">
      <c r="A567" s="0" t="n">
        <v>1390</v>
      </c>
      <c r="B567" s="0" t="n">
        <v>2</v>
      </c>
      <c r="C567" s="38" t="n">
        <v>25666</v>
      </c>
      <c r="D567" s="0" t="n">
        <v>29</v>
      </c>
    </row>
    <row r="568" customFormat="false" ht="15" hidden="false" customHeight="false" outlineLevel="0" collapsed="false">
      <c r="A568" s="0" t="n">
        <v>1390</v>
      </c>
      <c r="B568" s="0" t="n">
        <v>3</v>
      </c>
      <c r="C568" s="38" t="n">
        <v>25695</v>
      </c>
      <c r="D568" s="0" t="n">
        <v>30</v>
      </c>
    </row>
    <row r="569" customFormat="false" ht="15" hidden="false" customHeight="false" outlineLevel="0" collapsed="false">
      <c r="A569" s="0" t="n">
        <v>1390</v>
      </c>
      <c r="B569" s="0" t="n">
        <v>4</v>
      </c>
      <c r="C569" s="38" t="n">
        <v>25725</v>
      </c>
      <c r="D569" s="0" t="n">
        <v>29</v>
      </c>
    </row>
    <row r="570" customFormat="false" ht="15" hidden="false" customHeight="false" outlineLevel="0" collapsed="false">
      <c r="A570" s="0" t="n">
        <v>1390</v>
      </c>
      <c r="B570" s="0" t="n">
        <v>5</v>
      </c>
      <c r="C570" s="38" t="n">
        <v>25754</v>
      </c>
      <c r="D570" s="0" t="n">
        <v>30</v>
      </c>
    </row>
    <row r="571" customFormat="false" ht="15" hidden="false" customHeight="false" outlineLevel="0" collapsed="false">
      <c r="A571" s="0" t="n">
        <v>1390</v>
      </c>
      <c r="B571" s="0" t="n">
        <v>6</v>
      </c>
      <c r="C571" s="38" t="n">
        <v>25784</v>
      </c>
      <c r="D571" s="0" t="n">
        <v>29</v>
      </c>
    </row>
    <row r="572" customFormat="false" ht="15" hidden="false" customHeight="false" outlineLevel="0" collapsed="false">
      <c r="A572" s="0" t="n">
        <v>1390</v>
      </c>
      <c r="B572" s="0" t="n">
        <v>7</v>
      </c>
      <c r="C572" s="38" t="n">
        <v>25813</v>
      </c>
      <c r="D572" s="0" t="n">
        <v>30</v>
      </c>
    </row>
    <row r="573" customFormat="false" ht="15" hidden="false" customHeight="false" outlineLevel="0" collapsed="false">
      <c r="A573" s="0" t="n">
        <v>1390</v>
      </c>
      <c r="B573" s="0" t="n">
        <v>8</v>
      </c>
      <c r="C573" s="38" t="n">
        <v>25843</v>
      </c>
      <c r="D573" s="0" t="n">
        <v>30</v>
      </c>
    </row>
    <row r="574" customFormat="false" ht="15" hidden="false" customHeight="false" outlineLevel="0" collapsed="false">
      <c r="A574" s="0" t="n">
        <v>1390</v>
      </c>
      <c r="B574" s="0" t="n">
        <v>9</v>
      </c>
      <c r="C574" s="38" t="n">
        <v>25873</v>
      </c>
      <c r="D574" s="0" t="n">
        <v>29</v>
      </c>
    </row>
    <row r="575" customFormat="false" ht="15" hidden="false" customHeight="false" outlineLevel="0" collapsed="false">
      <c r="A575" s="0" t="n">
        <v>1390</v>
      </c>
      <c r="B575" s="0" t="n">
        <v>10</v>
      </c>
      <c r="C575" s="38" t="n">
        <v>25902</v>
      </c>
      <c r="D575" s="0" t="n">
        <v>30</v>
      </c>
    </row>
    <row r="576" customFormat="false" ht="15" hidden="false" customHeight="false" outlineLevel="0" collapsed="false">
      <c r="A576" s="0" t="n">
        <v>1390</v>
      </c>
      <c r="B576" s="0" t="n">
        <v>11</v>
      </c>
      <c r="C576" s="38" t="n">
        <v>25932</v>
      </c>
      <c r="D576" s="0" t="n">
        <v>29</v>
      </c>
    </row>
    <row r="577" customFormat="false" ht="15" hidden="false" customHeight="false" outlineLevel="0" collapsed="false">
      <c r="A577" s="0" t="n">
        <v>1390</v>
      </c>
      <c r="B577" s="0" t="n">
        <v>12</v>
      </c>
      <c r="C577" s="38" t="n">
        <v>25961</v>
      </c>
      <c r="D577" s="0" t="n">
        <v>29</v>
      </c>
    </row>
    <row r="578" customFormat="false" ht="15" hidden="false" customHeight="false" outlineLevel="0" collapsed="false">
      <c r="A578" s="0" t="n">
        <v>1391</v>
      </c>
      <c r="B578" s="0" t="n">
        <v>1</v>
      </c>
      <c r="C578" s="38" t="n">
        <v>25990</v>
      </c>
      <c r="D578" s="0" t="n">
        <v>30</v>
      </c>
    </row>
    <row r="579" customFormat="false" ht="15" hidden="false" customHeight="false" outlineLevel="0" collapsed="false">
      <c r="A579" s="0" t="n">
        <v>1391</v>
      </c>
      <c r="B579" s="0" t="n">
        <v>2</v>
      </c>
      <c r="C579" s="38" t="n">
        <v>26020</v>
      </c>
      <c r="D579" s="0" t="n">
        <v>29</v>
      </c>
    </row>
    <row r="580" customFormat="false" ht="15" hidden="false" customHeight="false" outlineLevel="0" collapsed="false">
      <c r="A580" s="0" t="n">
        <v>1391</v>
      </c>
      <c r="B580" s="0" t="n">
        <v>3</v>
      </c>
      <c r="C580" s="38" t="n">
        <v>26049</v>
      </c>
      <c r="D580" s="0" t="n">
        <v>30</v>
      </c>
    </row>
    <row r="581" customFormat="false" ht="15" hidden="false" customHeight="false" outlineLevel="0" collapsed="false">
      <c r="A581" s="0" t="n">
        <v>1391</v>
      </c>
      <c r="B581" s="0" t="n">
        <v>4</v>
      </c>
      <c r="C581" s="38" t="n">
        <v>26079</v>
      </c>
      <c r="D581" s="0" t="n">
        <v>29</v>
      </c>
    </row>
    <row r="582" customFormat="false" ht="15" hidden="false" customHeight="false" outlineLevel="0" collapsed="false">
      <c r="A582" s="0" t="n">
        <v>1391</v>
      </c>
      <c r="B582" s="0" t="n">
        <v>5</v>
      </c>
      <c r="C582" s="38" t="n">
        <v>26108</v>
      </c>
      <c r="D582" s="0" t="n">
        <v>30</v>
      </c>
    </row>
    <row r="583" customFormat="false" ht="15" hidden="false" customHeight="false" outlineLevel="0" collapsed="false">
      <c r="A583" s="0" t="n">
        <v>1391</v>
      </c>
      <c r="B583" s="0" t="n">
        <v>6</v>
      </c>
      <c r="C583" s="38" t="n">
        <v>26138</v>
      </c>
      <c r="D583" s="0" t="n">
        <v>29</v>
      </c>
    </row>
    <row r="584" customFormat="false" ht="15" hidden="false" customHeight="false" outlineLevel="0" collapsed="false">
      <c r="A584" s="0" t="n">
        <v>1391</v>
      </c>
      <c r="B584" s="0" t="n">
        <v>7</v>
      </c>
      <c r="C584" s="38" t="n">
        <v>26167</v>
      </c>
      <c r="D584" s="0" t="n">
        <v>30</v>
      </c>
    </row>
    <row r="585" customFormat="false" ht="15" hidden="false" customHeight="false" outlineLevel="0" collapsed="false">
      <c r="A585" s="0" t="n">
        <v>1391</v>
      </c>
      <c r="B585" s="0" t="n">
        <v>8</v>
      </c>
      <c r="C585" s="38" t="n">
        <v>26197</v>
      </c>
      <c r="D585" s="0" t="n">
        <v>29</v>
      </c>
    </row>
    <row r="586" customFormat="false" ht="15" hidden="false" customHeight="false" outlineLevel="0" collapsed="false">
      <c r="A586" s="0" t="n">
        <v>1391</v>
      </c>
      <c r="B586" s="0" t="n">
        <v>9</v>
      </c>
      <c r="C586" s="38" t="n">
        <v>26226</v>
      </c>
      <c r="D586" s="0" t="n">
        <v>30</v>
      </c>
    </row>
    <row r="587" customFormat="false" ht="15" hidden="false" customHeight="false" outlineLevel="0" collapsed="false">
      <c r="A587" s="0" t="n">
        <v>1391</v>
      </c>
      <c r="B587" s="0" t="n">
        <v>10</v>
      </c>
      <c r="C587" s="38" t="n">
        <v>26256</v>
      </c>
      <c r="D587" s="0" t="n">
        <v>29</v>
      </c>
    </row>
    <row r="588" customFormat="false" ht="15" hidden="false" customHeight="false" outlineLevel="0" collapsed="false">
      <c r="A588" s="0" t="n">
        <v>1391</v>
      </c>
      <c r="B588" s="0" t="n">
        <v>11</v>
      </c>
      <c r="C588" s="38" t="n">
        <v>26285</v>
      </c>
      <c r="D588" s="0" t="n">
        <v>30</v>
      </c>
    </row>
    <row r="589" customFormat="false" ht="15" hidden="false" customHeight="false" outlineLevel="0" collapsed="false">
      <c r="A589" s="0" t="n">
        <v>1391</v>
      </c>
      <c r="B589" s="0" t="n">
        <v>12</v>
      </c>
      <c r="C589" s="38" t="n">
        <v>26315</v>
      </c>
      <c r="D589" s="0" t="n">
        <v>30</v>
      </c>
    </row>
    <row r="590" customFormat="false" ht="15" hidden="false" customHeight="false" outlineLevel="0" collapsed="false">
      <c r="A590" s="0" t="n">
        <v>1392</v>
      </c>
      <c r="B590" s="0" t="n">
        <v>1</v>
      </c>
      <c r="C590" s="38" t="n">
        <v>26345</v>
      </c>
      <c r="D590" s="0" t="n">
        <v>29</v>
      </c>
    </row>
    <row r="591" customFormat="false" ht="15" hidden="false" customHeight="false" outlineLevel="0" collapsed="false">
      <c r="A591" s="0" t="n">
        <v>1392</v>
      </c>
      <c r="B591" s="0" t="n">
        <v>2</v>
      </c>
      <c r="C591" s="38" t="n">
        <v>26374</v>
      </c>
      <c r="D591" s="0" t="n">
        <v>29</v>
      </c>
    </row>
    <row r="592" customFormat="false" ht="15" hidden="false" customHeight="false" outlineLevel="0" collapsed="false">
      <c r="A592" s="0" t="n">
        <v>1392</v>
      </c>
      <c r="B592" s="0" t="n">
        <v>3</v>
      </c>
      <c r="C592" s="38" t="n">
        <v>26403</v>
      </c>
      <c r="D592" s="0" t="n">
        <v>30</v>
      </c>
    </row>
    <row r="593" customFormat="false" ht="15" hidden="false" customHeight="false" outlineLevel="0" collapsed="false">
      <c r="A593" s="0" t="n">
        <v>1392</v>
      </c>
      <c r="B593" s="0" t="n">
        <v>4</v>
      </c>
      <c r="C593" s="38" t="n">
        <v>26433</v>
      </c>
      <c r="D593" s="0" t="n">
        <v>29</v>
      </c>
    </row>
    <row r="594" customFormat="false" ht="15" hidden="false" customHeight="false" outlineLevel="0" collapsed="false">
      <c r="A594" s="0" t="n">
        <v>1392</v>
      </c>
      <c r="B594" s="0" t="n">
        <v>5</v>
      </c>
      <c r="C594" s="38" t="n">
        <v>26462</v>
      </c>
      <c r="D594" s="0" t="n">
        <v>30</v>
      </c>
    </row>
    <row r="595" customFormat="false" ht="15" hidden="false" customHeight="false" outlineLevel="0" collapsed="false">
      <c r="A595" s="0" t="n">
        <v>1392</v>
      </c>
      <c r="B595" s="0" t="n">
        <v>6</v>
      </c>
      <c r="C595" s="38" t="n">
        <v>26492</v>
      </c>
      <c r="D595" s="0" t="n">
        <v>29</v>
      </c>
    </row>
    <row r="596" customFormat="false" ht="15" hidden="false" customHeight="false" outlineLevel="0" collapsed="false">
      <c r="A596" s="0" t="n">
        <v>1392</v>
      </c>
      <c r="B596" s="0" t="n">
        <v>7</v>
      </c>
      <c r="C596" s="38" t="n">
        <v>26521</v>
      </c>
      <c r="D596" s="0" t="n">
        <v>30</v>
      </c>
    </row>
    <row r="597" customFormat="false" ht="15" hidden="false" customHeight="false" outlineLevel="0" collapsed="false">
      <c r="A597" s="0" t="n">
        <v>1392</v>
      </c>
      <c r="B597" s="0" t="n">
        <v>8</v>
      </c>
      <c r="C597" s="38" t="n">
        <v>26551</v>
      </c>
      <c r="D597" s="0" t="n">
        <v>29</v>
      </c>
    </row>
    <row r="598" customFormat="false" ht="15" hidden="false" customHeight="false" outlineLevel="0" collapsed="false">
      <c r="A598" s="0" t="n">
        <v>1392</v>
      </c>
      <c r="B598" s="0" t="n">
        <v>9</v>
      </c>
      <c r="C598" s="38" t="n">
        <v>26580</v>
      </c>
      <c r="D598" s="0" t="n">
        <v>30</v>
      </c>
    </row>
    <row r="599" customFormat="false" ht="15" hidden="false" customHeight="false" outlineLevel="0" collapsed="false">
      <c r="A599" s="0" t="n">
        <v>1392</v>
      </c>
      <c r="B599" s="0" t="n">
        <v>10</v>
      </c>
      <c r="C599" s="38" t="n">
        <v>26610</v>
      </c>
      <c r="D599" s="0" t="n">
        <v>29</v>
      </c>
    </row>
    <row r="600" customFormat="false" ht="15" hidden="false" customHeight="false" outlineLevel="0" collapsed="false">
      <c r="A600" s="0" t="n">
        <v>1392</v>
      </c>
      <c r="B600" s="0" t="n">
        <v>11</v>
      </c>
      <c r="C600" s="38" t="n">
        <v>26639</v>
      </c>
      <c r="D600" s="0" t="n">
        <v>30</v>
      </c>
    </row>
    <row r="601" customFormat="false" ht="15" hidden="false" customHeight="false" outlineLevel="0" collapsed="false">
      <c r="A601" s="0" t="n">
        <v>1392</v>
      </c>
      <c r="B601" s="0" t="n">
        <v>12</v>
      </c>
      <c r="C601" s="38" t="n">
        <v>26669</v>
      </c>
      <c r="D601" s="0" t="n">
        <v>30</v>
      </c>
    </row>
    <row r="602" customFormat="false" ht="15" hidden="false" customHeight="false" outlineLevel="0" collapsed="false">
      <c r="A602" s="0" t="n">
        <v>1393</v>
      </c>
      <c r="B602" s="0" t="n">
        <v>1</v>
      </c>
      <c r="C602" s="38" t="n">
        <v>26699</v>
      </c>
      <c r="D602" s="0" t="n">
        <v>30</v>
      </c>
    </row>
    <row r="603" customFormat="false" ht="15" hidden="false" customHeight="false" outlineLevel="0" collapsed="false">
      <c r="A603" s="0" t="n">
        <v>1393</v>
      </c>
      <c r="B603" s="0" t="n">
        <v>2</v>
      </c>
      <c r="C603" s="38" t="n">
        <v>26729</v>
      </c>
      <c r="D603" s="0" t="n">
        <v>29</v>
      </c>
    </row>
    <row r="604" customFormat="false" ht="15" hidden="false" customHeight="false" outlineLevel="0" collapsed="false">
      <c r="A604" s="0" t="n">
        <v>1393</v>
      </c>
      <c r="B604" s="0" t="n">
        <v>3</v>
      </c>
      <c r="C604" s="38" t="n">
        <v>26758</v>
      </c>
      <c r="D604" s="0" t="n">
        <v>30</v>
      </c>
    </row>
    <row r="605" customFormat="false" ht="15" hidden="false" customHeight="false" outlineLevel="0" collapsed="false">
      <c r="A605" s="0" t="n">
        <v>1393</v>
      </c>
      <c r="B605" s="0" t="n">
        <v>4</v>
      </c>
      <c r="C605" s="38" t="n">
        <v>26788</v>
      </c>
      <c r="D605" s="0" t="n">
        <v>29</v>
      </c>
    </row>
    <row r="606" customFormat="false" ht="15" hidden="false" customHeight="false" outlineLevel="0" collapsed="false">
      <c r="A606" s="0" t="n">
        <v>1393</v>
      </c>
      <c r="B606" s="0" t="n">
        <v>5</v>
      </c>
      <c r="C606" s="38" t="n">
        <v>26817</v>
      </c>
      <c r="D606" s="0" t="n">
        <v>29</v>
      </c>
    </row>
    <row r="607" customFormat="false" ht="15" hidden="false" customHeight="false" outlineLevel="0" collapsed="false">
      <c r="A607" s="0" t="n">
        <v>1393</v>
      </c>
      <c r="B607" s="0" t="n">
        <v>6</v>
      </c>
      <c r="C607" s="38" t="n">
        <v>26846</v>
      </c>
      <c r="D607" s="0" t="n">
        <v>29</v>
      </c>
    </row>
    <row r="608" customFormat="false" ht="15" hidden="false" customHeight="false" outlineLevel="0" collapsed="false">
      <c r="A608" s="0" t="n">
        <v>1393</v>
      </c>
      <c r="B608" s="0" t="n">
        <v>7</v>
      </c>
      <c r="C608" s="38" t="n">
        <v>26875</v>
      </c>
      <c r="D608" s="0" t="n">
        <v>30</v>
      </c>
    </row>
    <row r="609" customFormat="false" ht="15" hidden="false" customHeight="false" outlineLevel="0" collapsed="false">
      <c r="A609" s="0" t="n">
        <v>1393</v>
      </c>
      <c r="B609" s="0" t="n">
        <v>8</v>
      </c>
      <c r="C609" s="38" t="n">
        <v>26905</v>
      </c>
      <c r="D609" s="0" t="n">
        <v>29</v>
      </c>
    </row>
    <row r="610" customFormat="false" ht="15" hidden="false" customHeight="false" outlineLevel="0" collapsed="false">
      <c r="A610" s="0" t="n">
        <v>1393</v>
      </c>
      <c r="B610" s="0" t="n">
        <v>9</v>
      </c>
      <c r="C610" s="38" t="n">
        <v>26934</v>
      </c>
      <c r="D610" s="0" t="n">
        <v>30</v>
      </c>
    </row>
    <row r="611" customFormat="false" ht="15" hidden="false" customHeight="false" outlineLevel="0" collapsed="false">
      <c r="A611" s="0" t="n">
        <v>1393</v>
      </c>
      <c r="B611" s="0" t="n">
        <v>10</v>
      </c>
      <c r="C611" s="38" t="n">
        <v>26964</v>
      </c>
      <c r="D611" s="0" t="n">
        <v>29</v>
      </c>
    </row>
    <row r="612" customFormat="false" ht="15" hidden="false" customHeight="false" outlineLevel="0" collapsed="false">
      <c r="A612" s="0" t="n">
        <v>1393</v>
      </c>
      <c r="B612" s="0" t="n">
        <v>11</v>
      </c>
      <c r="C612" s="38" t="n">
        <v>26993</v>
      </c>
      <c r="D612" s="0" t="n">
        <v>30</v>
      </c>
    </row>
    <row r="613" customFormat="false" ht="15" hidden="false" customHeight="false" outlineLevel="0" collapsed="false">
      <c r="A613" s="0" t="n">
        <v>1393</v>
      </c>
      <c r="B613" s="0" t="n">
        <v>12</v>
      </c>
      <c r="C613" s="38" t="n">
        <v>27023</v>
      </c>
      <c r="D613" s="0" t="n">
        <v>30</v>
      </c>
    </row>
    <row r="614" customFormat="false" ht="15" hidden="false" customHeight="false" outlineLevel="0" collapsed="false">
      <c r="A614" s="0" t="n">
        <v>1394</v>
      </c>
      <c r="B614" s="0" t="n">
        <v>1</v>
      </c>
      <c r="C614" s="38" t="n">
        <v>27053</v>
      </c>
      <c r="D614" s="0" t="n">
        <v>30</v>
      </c>
    </row>
    <row r="615" customFormat="false" ht="15" hidden="false" customHeight="false" outlineLevel="0" collapsed="false">
      <c r="A615" s="0" t="n">
        <v>1394</v>
      </c>
      <c r="B615" s="0" t="n">
        <v>2</v>
      </c>
      <c r="C615" s="38" t="n">
        <v>27083</v>
      </c>
      <c r="D615" s="0" t="n">
        <v>29</v>
      </c>
    </row>
    <row r="616" customFormat="false" ht="15" hidden="false" customHeight="false" outlineLevel="0" collapsed="false">
      <c r="A616" s="0" t="n">
        <v>1394</v>
      </c>
      <c r="B616" s="0" t="n">
        <v>3</v>
      </c>
      <c r="C616" s="38" t="n">
        <v>27112</v>
      </c>
      <c r="D616" s="0" t="n">
        <v>30</v>
      </c>
    </row>
    <row r="617" customFormat="false" ht="15" hidden="false" customHeight="false" outlineLevel="0" collapsed="false">
      <c r="A617" s="0" t="n">
        <v>1394</v>
      </c>
      <c r="B617" s="0" t="n">
        <v>4</v>
      </c>
      <c r="C617" s="38" t="n">
        <v>27142</v>
      </c>
      <c r="D617" s="0" t="n">
        <v>29</v>
      </c>
    </row>
    <row r="618" customFormat="false" ht="15" hidden="false" customHeight="false" outlineLevel="0" collapsed="false">
      <c r="A618" s="0" t="n">
        <v>1394</v>
      </c>
      <c r="B618" s="0" t="n">
        <v>5</v>
      </c>
      <c r="C618" s="38" t="n">
        <v>27171</v>
      </c>
      <c r="D618" s="0" t="n">
        <v>30</v>
      </c>
    </row>
    <row r="619" customFormat="false" ht="15" hidden="false" customHeight="false" outlineLevel="0" collapsed="false">
      <c r="A619" s="0" t="n">
        <v>1394</v>
      </c>
      <c r="B619" s="0" t="n">
        <v>6</v>
      </c>
      <c r="C619" s="38" t="n">
        <v>27201</v>
      </c>
      <c r="D619" s="0" t="n">
        <v>29</v>
      </c>
    </row>
    <row r="620" customFormat="false" ht="15" hidden="false" customHeight="false" outlineLevel="0" collapsed="false">
      <c r="A620" s="0" t="n">
        <v>1394</v>
      </c>
      <c r="B620" s="0" t="n">
        <v>7</v>
      </c>
      <c r="C620" s="38" t="n">
        <v>27230</v>
      </c>
      <c r="D620" s="0" t="n">
        <v>30</v>
      </c>
    </row>
    <row r="621" customFormat="false" ht="15" hidden="false" customHeight="false" outlineLevel="0" collapsed="false">
      <c r="A621" s="0" t="n">
        <v>1394</v>
      </c>
      <c r="B621" s="0" t="n">
        <v>8</v>
      </c>
      <c r="C621" s="38" t="n">
        <v>27260</v>
      </c>
      <c r="D621" s="0" t="n">
        <v>29</v>
      </c>
    </row>
    <row r="622" customFormat="false" ht="15" hidden="false" customHeight="false" outlineLevel="0" collapsed="false">
      <c r="A622" s="0" t="n">
        <v>1394</v>
      </c>
      <c r="B622" s="0" t="n">
        <v>9</v>
      </c>
      <c r="C622" s="38" t="n">
        <v>27289</v>
      </c>
      <c r="D622" s="0" t="n">
        <v>29</v>
      </c>
    </row>
    <row r="623" customFormat="false" ht="15" hidden="false" customHeight="false" outlineLevel="0" collapsed="false">
      <c r="A623" s="0" t="n">
        <v>1394</v>
      </c>
      <c r="B623" s="0" t="n">
        <v>10</v>
      </c>
      <c r="C623" s="38" t="n">
        <v>27318</v>
      </c>
      <c r="D623" s="0" t="n">
        <v>30</v>
      </c>
    </row>
    <row r="624" customFormat="false" ht="15" hidden="false" customHeight="false" outlineLevel="0" collapsed="false">
      <c r="A624" s="0" t="n">
        <v>1394</v>
      </c>
      <c r="B624" s="0" t="n">
        <v>11</v>
      </c>
      <c r="C624" s="38" t="n">
        <v>27348</v>
      </c>
      <c r="D624" s="0" t="n">
        <v>30</v>
      </c>
    </row>
    <row r="625" customFormat="false" ht="15" hidden="false" customHeight="false" outlineLevel="0" collapsed="false">
      <c r="A625" s="0" t="n">
        <v>1394</v>
      </c>
      <c r="B625" s="0" t="n">
        <v>12</v>
      </c>
      <c r="C625" s="38" t="n">
        <v>27378</v>
      </c>
      <c r="D625" s="0" t="n">
        <v>29</v>
      </c>
    </row>
    <row r="626" customFormat="false" ht="15" hidden="false" customHeight="false" outlineLevel="0" collapsed="false">
      <c r="A626" s="0" t="n">
        <v>1395</v>
      </c>
      <c r="B626" s="0" t="n">
        <v>1</v>
      </c>
      <c r="C626" s="38" t="n">
        <v>27407</v>
      </c>
      <c r="D626" s="0" t="n">
        <v>30</v>
      </c>
    </row>
    <row r="627" customFormat="false" ht="15" hidden="false" customHeight="false" outlineLevel="0" collapsed="false">
      <c r="A627" s="0" t="n">
        <v>1395</v>
      </c>
      <c r="B627" s="0" t="n">
        <v>2</v>
      </c>
      <c r="C627" s="38" t="n">
        <v>27437</v>
      </c>
      <c r="D627" s="0" t="n">
        <v>29</v>
      </c>
    </row>
    <row r="628" customFormat="false" ht="15" hidden="false" customHeight="false" outlineLevel="0" collapsed="false">
      <c r="A628" s="0" t="n">
        <v>1395</v>
      </c>
      <c r="B628" s="0" t="n">
        <v>3</v>
      </c>
      <c r="C628" s="38" t="n">
        <v>27466</v>
      </c>
      <c r="D628" s="0" t="n">
        <v>30</v>
      </c>
    </row>
    <row r="629" customFormat="false" ht="15" hidden="false" customHeight="false" outlineLevel="0" collapsed="false">
      <c r="A629" s="0" t="n">
        <v>1395</v>
      </c>
      <c r="B629" s="0" t="n">
        <v>4</v>
      </c>
      <c r="C629" s="38" t="n">
        <v>27496</v>
      </c>
      <c r="D629" s="0" t="n">
        <v>30</v>
      </c>
    </row>
    <row r="630" customFormat="false" ht="15" hidden="false" customHeight="false" outlineLevel="0" collapsed="false">
      <c r="A630" s="0" t="n">
        <v>1395</v>
      </c>
      <c r="B630" s="0" t="n">
        <v>5</v>
      </c>
      <c r="C630" s="38" t="n">
        <v>27526</v>
      </c>
      <c r="D630" s="0" t="n">
        <v>29</v>
      </c>
    </row>
    <row r="631" customFormat="false" ht="15" hidden="false" customHeight="false" outlineLevel="0" collapsed="false">
      <c r="A631" s="0" t="n">
        <v>1395</v>
      </c>
      <c r="B631" s="0" t="n">
        <v>6</v>
      </c>
      <c r="C631" s="38" t="n">
        <v>27555</v>
      </c>
      <c r="D631" s="0" t="n">
        <v>30</v>
      </c>
    </row>
    <row r="632" customFormat="false" ht="15" hidden="false" customHeight="false" outlineLevel="0" collapsed="false">
      <c r="A632" s="0" t="n">
        <v>1395</v>
      </c>
      <c r="B632" s="0" t="n">
        <v>7</v>
      </c>
      <c r="C632" s="38" t="n">
        <v>27585</v>
      </c>
      <c r="D632" s="0" t="n">
        <v>29</v>
      </c>
    </row>
    <row r="633" customFormat="false" ht="15" hidden="false" customHeight="false" outlineLevel="0" collapsed="false">
      <c r="A633" s="0" t="n">
        <v>1395</v>
      </c>
      <c r="B633" s="0" t="n">
        <v>8</v>
      </c>
      <c r="C633" s="38" t="n">
        <v>27614</v>
      </c>
      <c r="D633" s="0" t="n">
        <v>29</v>
      </c>
    </row>
    <row r="634" customFormat="false" ht="15" hidden="false" customHeight="false" outlineLevel="0" collapsed="false">
      <c r="A634" s="0" t="n">
        <v>1395</v>
      </c>
      <c r="B634" s="0" t="n">
        <v>9</v>
      </c>
      <c r="C634" s="38" t="n">
        <v>27643</v>
      </c>
      <c r="D634" s="0" t="n">
        <v>30</v>
      </c>
    </row>
    <row r="635" customFormat="false" ht="15" hidden="false" customHeight="false" outlineLevel="0" collapsed="false">
      <c r="A635" s="0" t="n">
        <v>1395</v>
      </c>
      <c r="B635" s="0" t="n">
        <v>10</v>
      </c>
      <c r="C635" s="38" t="n">
        <v>27673</v>
      </c>
      <c r="D635" s="0" t="n">
        <v>29</v>
      </c>
    </row>
    <row r="636" customFormat="false" ht="15" hidden="false" customHeight="false" outlineLevel="0" collapsed="false">
      <c r="A636" s="0" t="n">
        <v>1395</v>
      </c>
      <c r="B636" s="0" t="n">
        <v>11</v>
      </c>
      <c r="C636" s="38" t="n">
        <v>27702</v>
      </c>
      <c r="D636" s="0" t="n">
        <v>30</v>
      </c>
    </row>
    <row r="637" customFormat="false" ht="15" hidden="false" customHeight="false" outlineLevel="0" collapsed="false">
      <c r="A637" s="0" t="n">
        <v>1395</v>
      </c>
      <c r="B637" s="0" t="n">
        <v>12</v>
      </c>
      <c r="C637" s="38" t="n">
        <v>27732</v>
      </c>
      <c r="D637" s="0" t="n">
        <v>29</v>
      </c>
    </row>
    <row r="638" customFormat="false" ht="15" hidden="false" customHeight="false" outlineLevel="0" collapsed="false">
      <c r="A638" s="0" t="n">
        <v>1396</v>
      </c>
      <c r="B638" s="0" t="n">
        <v>1</v>
      </c>
      <c r="C638" s="38" t="n">
        <v>27761</v>
      </c>
      <c r="D638" s="0" t="n">
        <v>30</v>
      </c>
    </row>
    <row r="639" customFormat="false" ht="15" hidden="false" customHeight="false" outlineLevel="0" collapsed="false">
      <c r="A639" s="0" t="n">
        <v>1396</v>
      </c>
      <c r="B639" s="0" t="n">
        <v>2</v>
      </c>
      <c r="C639" s="38" t="n">
        <v>27791</v>
      </c>
      <c r="D639" s="0" t="n">
        <v>29</v>
      </c>
    </row>
    <row r="640" customFormat="false" ht="15" hidden="false" customHeight="false" outlineLevel="0" collapsed="false">
      <c r="A640" s="0" t="n">
        <v>1396</v>
      </c>
      <c r="B640" s="0" t="n">
        <v>3</v>
      </c>
      <c r="C640" s="38" t="n">
        <v>27820</v>
      </c>
      <c r="D640" s="0" t="n">
        <v>30</v>
      </c>
    </row>
    <row r="641" customFormat="false" ht="15" hidden="false" customHeight="false" outlineLevel="0" collapsed="false">
      <c r="A641" s="0" t="n">
        <v>1396</v>
      </c>
      <c r="B641" s="0" t="n">
        <v>4</v>
      </c>
      <c r="C641" s="38" t="n">
        <v>27850</v>
      </c>
      <c r="D641" s="0" t="n">
        <v>30</v>
      </c>
    </row>
    <row r="642" customFormat="false" ht="15" hidden="false" customHeight="false" outlineLevel="0" collapsed="false">
      <c r="A642" s="0" t="n">
        <v>1396</v>
      </c>
      <c r="B642" s="0" t="n">
        <v>5</v>
      </c>
      <c r="C642" s="38" t="n">
        <v>27880</v>
      </c>
      <c r="D642" s="0" t="n">
        <v>30</v>
      </c>
    </row>
    <row r="643" customFormat="false" ht="15" hidden="false" customHeight="false" outlineLevel="0" collapsed="false">
      <c r="A643" s="0" t="n">
        <v>1396</v>
      </c>
      <c r="B643" s="0" t="n">
        <v>6</v>
      </c>
      <c r="C643" s="38" t="n">
        <v>27910</v>
      </c>
      <c r="D643" s="0" t="n">
        <v>29</v>
      </c>
    </row>
    <row r="644" customFormat="false" ht="15" hidden="false" customHeight="false" outlineLevel="0" collapsed="false">
      <c r="A644" s="0" t="n">
        <v>1396</v>
      </c>
      <c r="B644" s="0" t="n">
        <v>7</v>
      </c>
      <c r="C644" s="38" t="n">
        <v>27939</v>
      </c>
      <c r="D644" s="0" t="n">
        <v>30</v>
      </c>
    </row>
    <row r="645" customFormat="false" ht="15" hidden="false" customHeight="false" outlineLevel="0" collapsed="false">
      <c r="A645" s="0" t="n">
        <v>1396</v>
      </c>
      <c r="B645" s="0" t="n">
        <v>8</v>
      </c>
      <c r="C645" s="38" t="n">
        <v>27969</v>
      </c>
      <c r="D645" s="0" t="n">
        <v>29</v>
      </c>
    </row>
    <row r="646" customFormat="false" ht="15" hidden="false" customHeight="false" outlineLevel="0" collapsed="false">
      <c r="A646" s="0" t="n">
        <v>1396</v>
      </c>
      <c r="B646" s="0" t="n">
        <v>9</v>
      </c>
      <c r="C646" s="38" t="n">
        <v>27998</v>
      </c>
      <c r="D646" s="0" t="n">
        <v>29</v>
      </c>
    </row>
    <row r="647" customFormat="false" ht="15" hidden="false" customHeight="false" outlineLevel="0" collapsed="false">
      <c r="A647" s="0" t="n">
        <v>1396</v>
      </c>
      <c r="B647" s="0" t="n">
        <v>10</v>
      </c>
      <c r="C647" s="38" t="n">
        <v>28027</v>
      </c>
      <c r="D647" s="0" t="n">
        <v>30</v>
      </c>
    </row>
    <row r="648" customFormat="false" ht="15" hidden="false" customHeight="false" outlineLevel="0" collapsed="false">
      <c r="A648" s="0" t="n">
        <v>1396</v>
      </c>
      <c r="B648" s="0" t="n">
        <v>11</v>
      </c>
      <c r="C648" s="38" t="n">
        <v>28057</v>
      </c>
      <c r="D648" s="0" t="n">
        <v>29</v>
      </c>
    </row>
    <row r="649" customFormat="false" ht="15" hidden="false" customHeight="false" outlineLevel="0" collapsed="false">
      <c r="A649" s="0" t="n">
        <v>1396</v>
      </c>
      <c r="B649" s="0" t="n">
        <v>12</v>
      </c>
      <c r="C649" s="38" t="n">
        <v>28086</v>
      </c>
      <c r="D649" s="0" t="n">
        <v>30</v>
      </c>
    </row>
    <row r="650" customFormat="false" ht="15" hidden="false" customHeight="false" outlineLevel="0" collapsed="false">
      <c r="A650" s="0" t="n">
        <v>1397</v>
      </c>
      <c r="B650" s="0" t="n">
        <v>1</v>
      </c>
      <c r="C650" s="38" t="n">
        <v>28116</v>
      </c>
      <c r="D650" s="0" t="n">
        <v>29</v>
      </c>
    </row>
    <row r="651" customFormat="false" ht="15" hidden="false" customHeight="false" outlineLevel="0" collapsed="false">
      <c r="A651" s="0" t="n">
        <v>1397</v>
      </c>
      <c r="B651" s="0" t="n">
        <v>2</v>
      </c>
      <c r="C651" s="38" t="n">
        <v>28145</v>
      </c>
      <c r="D651" s="0" t="n">
        <v>30</v>
      </c>
    </row>
    <row r="652" customFormat="false" ht="15" hidden="false" customHeight="false" outlineLevel="0" collapsed="false">
      <c r="A652" s="0" t="n">
        <v>1397</v>
      </c>
      <c r="B652" s="0" t="n">
        <v>3</v>
      </c>
      <c r="C652" s="38" t="n">
        <v>28175</v>
      </c>
      <c r="D652" s="0" t="n">
        <v>29</v>
      </c>
    </row>
    <row r="653" customFormat="false" ht="15" hidden="false" customHeight="false" outlineLevel="0" collapsed="false">
      <c r="A653" s="0" t="n">
        <v>1397</v>
      </c>
      <c r="B653" s="0" t="n">
        <v>4</v>
      </c>
      <c r="C653" s="38" t="n">
        <v>28204</v>
      </c>
      <c r="D653" s="0" t="n">
        <v>30</v>
      </c>
    </row>
    <row r="654" customFormat="false" ht="15" hidden="false" customHeight="false" outlineLevel="0" collapsed="false">
      <c r="A654" s="0" t="n">
        <v>1397</v>
      </c>
      <c r="B654" s="0" t="n">
        <v>5</v>
      </c>
      <c r="C654" s="38" t="n">
        <v>28234</v>
      </c>
      <c r="D654" s="0" t="n">
        <v>30</v>
      </c>
    </row>
    <row r="655" customFormat="false" ht="15" hidden="false" customHeight="false" outlineLevel="0" collapsed="false">
      <c r="A655" s="0" t="n">
        <v>1397</v>
      </c>
      <c r="B655" s="0" t="n">
        <v>6</v>
      </c>
      <c r="C655" s="38" t="n">
        <v>28264</v>
      </c>
      <c r="D655" s="0" t="n">
        <v>29</v>
      </c>
    </row>
    <row r="656" customFormat="false" ht="15" hidden="false" customHeight="false" outlineLevel="0" collapsed="false">
      <c r="A656" s="0" t="n">
        <v>1397</v>
      </c>
      <c r="B656" s="0" t="n">
        <v>7</v>
      </c>
      <c r="C656" s="38" t="n">
        <v>28293</v>
      </c>
      <c r="D656" s="0" t="n">
        <v>30</v>
      </c>
    </row>
    <row r="657" customFormat="false" ht="15" hidden="false" customHeight="false" outlineLevel="0" collapsed="false">
      <c r="A657" s="0" t="n">
        <v>1397</v>
      </c>
      <c r="B657" s="0" t="n">
        <v>8</v>
      </c>
      <c r="C657" s="38" t="n">
        <v>28323</v>
      </c>
      <c r="D657" s="0" t="n">
        <v>29</v>
      </c>
    </row>
    <row r="658" customFormat="false" ht="15" hidden="false" customHeight="false" outlineLevel="0" collapsed="false">
      <c r="A658" s="0" t="n">
        <v>1397</v>
      </c>
      <c r="B658" s="0" t="n">
        <v>9</v>
      </c>
      <c r="C658" s="38" t="n">
        <v>28352</v>
      </c>
      <c r="D658" s="0" t="n">
        <v>30</v>
      </c>
    </row>
    <row r="659" customFormat="false" ht="15" hidden="false" customHeight="false" outlineLevel="0" collapsed="false">
      <c r="A659" s="0" t="n">
        <v>1397</v>
      </c>
      <c r="B659" s="0" t="n">
        <v>10</v>
      </c>
      <c r="C659" s="38" t="n">
        <v>28382</v>
      </c>
      <c r="D659" s="0" t="n">
        <v>29</v>
      </c>
    </row>
    <row r="660" customFormat="false" ht="15" hidden="false" customHeight="false" outlineLevel="0" collapsed="false">
      <c r="A660" s="0" t="n">
        <v>1397</v>
      </c>
      <c r="B660" s="0" t="n">
        <v>11</v>
      </c>
      <c r="C660" s="38" t="n">
        <v>28411</v>
      </c>
      <c r="D660" s="0" t="n">
        <v>30</v>
      </c>
    </row>
    <row r="661" customFormat="false" ht="15" hidden="false" customHeight="false" outlineLevel="0" collapsed="false">
      <c r="A661" s="0" t="n">
        <v>1397</v>
      </c>
      <c r="B661" s="0" t="n">
        <v>12</v>
      </c>
      <c r="C661" s="38" t="n">
        <v>28441</v>
      </c>
      <c r="D661" s="0" t="n">
        <v>29</v>
      </c>
    </row>
    <row r="662" customFormat="false" ht="15" hidden="false" customHeight="false" outlineLevel="0" collapsed="false">
      <c r="A662" s="0" t="n">
        <v>1398</v>
      </c>
      <c r="B662" s="0" t="n">
        <v>1</v>
      </c>
      <c r="C662" s="38" t="n">
        <v>28470</v>
      </c>
      <c r="D662" s="0" t="n">
        <v>30</v>
      </c>
    </row>
    <row r="663" customFormat="false" ht="15" hidden="false" customHeight="false" outlineLevel="0" collapsed="false">
      <c r="A663" s="0" t="n">
        <v>1398</v>
      </c>
      <c r="B663" s="0" t="n">
        <v>2</v>
      </c>
      <c r="C663" s="38" t="n">
        <v>28500</v>
      </c>
      <c r="D663" s="0" t="n">
        <v>29</v>
      </c>
    </row>
    <row r="664" customFormat="false" ht="15" hidden="false" customHeight="false" outlineLevel="0" collapsed="false">
      <c r="A664" s="0" t="n">
        <v>1398</v>
      </c>
      <c r="B664" s="0" t="n">
        <v>3</v>
      </c>
      <c r="C664" s="38" t="n">
        <v>28529</v>
      </c>
      <c r="D664" s="0" t="n">
        <v>30</v>
      </c>
    </row>
    <row r="665" customFormat="false" ht="15" hidden="false" customHeight="false" outlineLevel="0" collapsed="false">
      <c r="A665" s="0" t="n">
        <v>1398</v>
      </c>
      <c r="B665" s="0" t="n">
        <v>4</v>
      </c>
      <c r="C665" s="38" t="n">
        <v>28559</v>
      </c>
      <c r="D665" s="0" t="n">
        <v>29</v>
      </c>
    </row>
    <row r="666" customFormat="false" ht="15" hidden="false" customHeight="false" outlineLevel="0" collapsed="false">
      <c r="A666" s="0" t="n">
        <v>1398</v>
      </c>
      <c r="B666" s="0" t="n">
        <v>5</v>
      </c>
      <c r="C666" s="38" t="n">
        <v>28588</v>
      </c>
      <c r="D666" s="0" t="n">
        <v>30</v>
      </c>
    </row>
    <row r="667" customFormat="false" ht="15" hidden="false" customHeight="false" outlineLevel="0" collapsed="false">
      <c r="A667" s="0" t="n">
        <v>1398</v>
      </c>
      <c r="B667" s="0" t="n">
        <v>6</v>
      </c>
      <c r="C667" s="38" t="n">
        <v>28618</v>
      </c>
      <c r="D667" s="0" t="n">
        <v>29</v>
      </c>
    </row>
    <row r="668" customFormat="false" ht="15" hidden="false" customHeight="false" outlineLevel="0" collapsed="false">
      <c r="A668" s="0" t="n">
        <v>1398</v>
      </c>
      <c r="B668" s="0" t="n">
        <v>7</v>
      </c>
      <c r="C668" s="38" t="n">
        <v>28647</v>
      </c>
      <c r="D668" s="0" t="n">
        <v>30</v>
      </c>
    </row>
    <row r="669" customFormat="false" ht="15" hidden="false" customHeight="false" outlineLevel="0" collapsed="false">
      <c r="A669" s="0" t="n">
        <v>1398</v>
      </c>
      <c r="B669" s="0" t="n">
        <v>8</v>
      </c>
      <c r="C669" s="38" t="n">
        <v>28677</v>
      </c>
      <c r="D669" s="0" t="n">
        <v>30</v>
      </c>
    </row>
    <row r="670" customFormat="false" ht="15" hidden="false" customHeight="false" outlineLevel="0" collapsed="false">
      <c r="A670" s="0" t="n">
        <v>1398</v>
      </c>
      <c r="B670" s="0" t="n">
        <v>9</v>
      </c>
      <c r="C670" s="38" t="n">
        <v>28707</v>
      </c>
      <c r="D670" s="0" t="n">
        <v>29</v>
      </c>
    </row>
    <row r="671" customFormat="false" ht="15" hidden="false" customHeight="false" outlineLevel="0" collapsed="false">
      <c r="A671" s="0" t="n">
        <v>1398</v>
      </c>
      <c r="B671" s="0" t="n">
        <v>10</v>
      </c>
      <c r="C671" s="38" t="n">
        <v>28736</v>
      </c>
      <c r="D671" s="0" t="n">
        <v>30</v>
      </c>
    </row>
    <row r="672" customFormat="false" ht="15" hidden="false" customHeight="false" outlineLevel="0" collapsed="false">
      <c r="A672" s="0" t="n">
        <v>1398</v>
      </c>
      <c r="B672" s="0" t="n">
        <v>11</v>
      </c>
      <c r="C672" s="38" t="n">
        <v>28766</v>
      </c>
      <c r="D672" s="0" t="n">
        <v>29</v>
      </c>
    </row>
    <row r="673" customFormat="false" ht="15" hidden="false" customHeight="false" outlineLevel="0" collapsed="false">
      <c r="A673" s="0" t="n">
        <v>1398</v>
      </c>
      <c r="B673" s="0" t="n">
        <v>12</v>
      </c>
      <c r="C673" s="38" t="n">
        <v>28795</v>
      </c>
      <c r="D673" s="0" t="n">
        <v>30</v>
      </c>
    </row>
    <row r="674" customFormat="false" ht="15" hidden="false" customHeight="false" outlineLevel="0" collapsed="false">
      <c r="A674" s="0" t="n">
        <v>1399</v>
      </c>
      <c r="B674" s="0" t="n">
        <v>1</v>
      </c>
      <c r="C674" s="38" t="n">
        <v>28825</v>
      </c>
      <c r="D674" s="0" t="n">
        <v>29</v>
      </c>
    </row>
    <row r="675" customFormat="false" ht="15" hidden="false" customHeight="false" outlineLevel="0" collapsed="false">
      <c r="A675" s="0" t="n">
        <v>1399</v>
      </c>
      <c r="B675" s="0" t="n">
        <v>2</v>
      </c>
      <c r="C675" s="38" t="n">
        <v>28854</v>
      </c>
      <c r="D675" s="0" t="n">
        <v>30</v>
      </c>
    </row>
    <row r="676" customFormat="false" ht="15" hidden="false" customHeight="false" outlineLevel="0" collapsed="false">
      <c r="A676" s="0" t="n">
        <v>1399</v>
      </c>
      <c r="B676" s="0" t="n">
        <v>3</v>
      </c>
      <c r="C676" s="38" t="n">
        <v>28884</v>
      </c>
      <c r="D676" s="0" t="n">
        <v>29</v>
      </c>
    </row>
    <row r="677" customFormat="false" ht="15" hidden="false" customHeight="false" outlineLevel="0" collapsed="false">
      <c r="A677" s="0" t="n">
        <v>1399</v>
      </c>
      <c r="B677" s="0" t="n">
        <v>4</v>
      </c>
      <c r="C677" s="38" t="n">
        <v>28913</v>
      </c>
      <c r="D677" s="0" t="n">
        <v>30</v>
      </c>
    </row>
    <row r="678" customFormat="false" ht="15" hidden="false" customHeight="false" outlineLevel="0" collapsed="false">
      <c r="A678" s="0" t="n">
        <v>1399</v>
      </c>
      <c r="B678" s="0" t="n">
        <v>5</v>
      </c>
      <c r="C678" s="38" t="n">
        <v>28943</v>
      </c>
      <c r="D678" s="0" t="n">
        <v>29</v>
      </c>
    </row>
    <row r="679" customFormat="false" ht="15" hidden="false" customHeight="false" outlineLevel="0" collapsed="false">
      <c r="A679" s="0" t="n">
        <v>1399</v>
      </c>
      <c r="B679" s="0" t="n">
        <v>6</v>
      </c>
      <c r="C679" s="38" t="n">
        <v>28972</v>
      </c>
      <c r="D679" s="0" t="n">
        <v>30</v>
      </c>
    </row>
    <row r="680" customFormat="false" ht="15" hidden="false" customHeight="false" outlineLevel="0" collapsed="false">
      <c r="A680" s="0" t="n">
        <v>1399</v>
      </c>
      <c r="B680" s="0" t="n">
        <v>7</v>
      </c>
      <c r="C680" s="38" t="n">
        <v>29002</v>
      </c>
      <c r="D680" s="0" t="n">
        <v>29</v>
      </c>
    </row>
    <row r="681" customFormat="false" ht="15" hidden="false" customHeight="false" outlineLevel="0" collapsed="false">
      <c r="A681" s="0" t="n">
        <v>1399</v>
      </c>
      <c r="B681" s="0" t="n">
        <v>8</v>
      </c>
      <c r="C681" s="38" t="n">
        <v>29031</v>
      </c>
      <c r="D681" s="0" t="n">
        <v>30</v>
      </c>
    </row>
    <row r="682" customFormat="false" ht="15" hidden="false" customHeight="false" outlineLevel="0" collapsed="false">
      <c r="A682" s="0" t="n">
        <v>1399</v>
      </c>
      <c r="B682" s="0" t="n">
        <v>9</v>
      </c>
      <c r="C682" s="38" t="n">
        <v>29061</v>
      </c>
      <c r="D682" s="0" t="n">
        <v>29</v>
      </c>
    </row>
    <row r="683" customFormat="false" ht="15" hidden="false" customHeight="false" outlineLevel="0" collapsed="false">
      <c r="A683" s="0" t="n">
        <v>1399</v>
      </c>
      <c r="B683" s="0" t="n">
        <v>10</v>
      </c>
      <c r="C683" s="38" t="n">
        <v>29090</v>
      </c>
      <c r="D683" s="0" t="n">
        <v>30</v>
      </c>
    </row>
    <row r="684" customFormat="false" ht="15" hidden="false" customHeight="false" outlineLevel="0" collapsed="false">
      <c r="A684" s="0" t="n">
        <v>1399</v>
      </c>
      <c r="B684" s="0" t="n">
        <v>11</v>
      </c>
      <c r="C684" s="38" t="n">
        <v>29120</v>
      </c>
      <c r="D684" s="0" t="n">
        <v>30</v>
      </c>
    </row>
    <row r="685" customFormat="false" ht="15" hidden="false" customHeight="false" outlineLevel="0" collapsed="false">
      <c r="A685" s="0" t="n">
        <v>1399</v>
      </c>
      <c r="B685" s="0" t="n">
        <v>12</v>
      </c>
      <c r="C685" s="38" t="n">
        <v>29150</v>
      </c>
      <c r="D685" s="0" t="n">
        <v>29</v>
      </c>
    </row>
    <row r="686" customFormat="false" ht="15" hidden="false" customHeight="false" outlineLevel="0" collapsed="false">
      <c r="A686" s="0" t="n">
        <v>1400</v>
      </c>
      <c r="B686" s="0" t="n">
        <v>1</v>
      </c>
      <c r="C686" s="38" t="n">
        <v>29179</v>
      </c>
      <c r="D686" s="0" t="n">
        <v>30</v>
      </c>
    </row>
    <row r="687" customFormat="false" ht="15" hidden="false" customHeight="false" outlineLevel="0" collapsed="false">
      <c r="A687" s="0" t="n">
        <v>1400</v>
      </c>
      <c r="B687" s="0" t="n">
        <v>2</v>
      </c>
      <c r="C687" s="38" t="n">
        <v>29209</v>
      </c>
      <c r="D687" s="0" t="n">
        <v>30</v>
      </c>
    </row>
    <row r="688" customFormat="false" ht="15" hidden="false" customHeight="false" outlineLevel="0" collapsed="false">
      <c r="A688" s="0" t="n">
        <v>1400</v>
      </c>
      <c r="B688" s="0" t="n">
        <v>3</v>
      </c>
      <c r="C688" s="38" t="n">
        <v>29239</v>
      </c>
      <c r="D688" s="0" t="n">
        <v>29</v>
      </c>
    </row>
    <row r="689" customFormat="false" ht="15" hidden="false" customHeight="false" outlineLevel="0" collapsed="false">
      <c r="A689" s="0" t="n">
        <v>1400</v>
      </c>
      <c r="B689" s="0" t="n">
        <v>4</v>
      </c>
      <c r="C689" s="38" t="n">
        <v>29268</v>
      </c>
      <c r="D689" s="0" t="n">
        <v>30</v>
      </c>
    </row>
    <row r="690" customFormat="false" ht="15" hidden="false" customHeight="false" outlineLevel="0" collapsed="false">
      <c r="A690" s="0" t="n">
        <v>1400</v>
      </c>
      <c r="B690" s="0" t="n">
        <v>5</v>
      </c>
      <c r="C690" s="38" t="n">
        <v>29298</v>
      </c>
      <c r="D690" s="0" t="n">
        <v>29</v>
      </c>
    </row>
    <row r="691" customFormat="false" ht="15" hidden="false" customHeight="false" outlineLevel="0" collapsed="false">
      <c r="A691" s="0" t="n">
        <v>1400</v>
      </c>
      <c r="B691" s="0" t="n">
        <v>6</v>
      </c>
      <c r="C691" s="38" t="n">
        <v>29327</v>
      </c>
      <c r="D691" s="0" t="n">
        <v>29</v>
      </c>
    </row>
    <row r="692" customFormat="false" ht="15" hidden="false" customHeight="false" outlineLevel="0" collapsed="false">
      <c r="A692" s="0" t="n">
        <v>1400</v>
      </c>
      <c r="B692" s="0" t="n">
        <v>7</v>
      </c>
      <c r="C692" s="38" t="n">
        <v>29356</v>
      </c>
      <c r="D692" s="0" t="n">
        <v>30</v>
      </c>
    </row>
    <row r="693" customFormat="false" ht="15" hidden="false" customHeight="false" outlineLevel="0" collapsed="false">
      <c r="A693" s="0" t="n">
        <v>1400</v>
      </c>
      <c r="B693" s="0" t="n">
        <v>8</v>
      </c>
      <c r="C693" s="38" t="n">
        <v>29386</v>
      </c>
      <c r="D693" s="0" t="n">
        <v>29</v>
      </c>
    </row>
    <row r="694" customFormat="false" ht="15" hidden="false" customHeight="false" outlineLevel="0" collapsed="false">
      <c r="A694" s="0" t="n">
        <v>1400</v>
      </c>
      <c r="B694" s="0" t="n">
        <v>9</v>
      </c>
      <c r="C694" s="38" t="n">
        <v>29415</v>
      </c>
      <c r="D694" s="0" t="n">
        <v>30</v>
      </c>
    </row>
    <row r="695" customFormat="false" ht="15" hidden="false" customHeight="false" outlineLevel="0" collapsed="false">
      <c r="A695" s="0" t="n">
        <v>1400</v>
      </c>
      <c r="B695" s="0" t="n">
        <v>10</v>
      </c>
      <c r="C695" s="38" t="n">
        <v>29445</v>
      </c>
      <c r="D695" s="0" t="n">
        <v>29</v>
      </c>
    </row>
    <row r="696" customFormat="false" ht="15" hidden="false" customHeight="false" outlineLevel="0" collapsed="false">
      <c r="A696" s="0" t="n">
        <v>1400</v>
      </c>
      <c r="B696" s="0" t="n">
        <v>11</v>
      </c>
      <c r="C696" s="38" t="n">
        <v>29474</v>
      </c>
      <c r="D696" s="0" t="n">
        <v>30</v>
      </c>
    </row>
    <row r="697" customFormat="false" ht="15" hidden="false" customHeight="false" outlineLevel="0" collapsed="false">
      <c r="A697" s="0" t="n">
        <v>1400</v>
      </c>
      <c r="B697" s="0" t="n">
        <v>12</v>
      </c>
      <c r="C697" s="38" t="n">
        <v>29504</v>
      </c>
      <c r="D697" s="0" t="n">
        <v>30</v>
      </c>
    </row>
    <row r="698" customFormat="false" ht="15" hidden="false" customHeight="false" outlineLevel="0" collapsed="false">
      <c r="A698" s="0" t="n">
        <v>1401</v>
      </c>
      <c r="B698" s="0" t="n">
        <v>1</v>
      </c>
      <c r="C698" s="38" t="n">
        <v>29534</v>
      </c>
      <c r="D698" s="0" t="n">
        <v>29</v>
      </c>
    </row>
    <row r="699" customFormat="false" ht="15" hidden="false" customHeight="false" outlineLevel="0" collapsed="false">
      <c r="A699" s="0" t="n">
        <v>1401</v>
      </c>
      <c r="B699" s="0" t="n">
        <v>2</v>
      </c>
      <c r="C699" s="38" t="n">
        <v>29563</v>
      </c>
      <c r="D699" s="0" t="n">
        <v>30</v>
      </c>
    </row>
    <row r="700" customFormat="false" ht="15" hidden="false" customHeight="false" outlineLevel="0" collapsed="false">
      <c r="A700" s="0" t="n">
        <v>1401</v>
      </c>
      <c r="B700" s="0" t="n">
        <v>3</v>
      </c>
      <c r="C700" s="38" t="n">
        <v>29593</v>
      </c>
      <c r="D700" s="0" t="n">
        <v>29</v>
      </c>
    </row>
    <row r="701" customFormat="false" ht="15" hidden="false" customHeight="false" outlineLevel="0" collapsed="false">
      <c r="A701" s="0" t="n">
        <v>1401</v>
      </c>
      <c r="B701" s="0" t="n">
        <v>4</v>
      </c>
      <c r="C701" s="38" t="n">
        <v>29622</v>
      </c>
      <c r="D701" s="0" t="n">
        <v>30</v>
      </c>
    </row>
    <row r="702" customFormat="false" ht="15" hidden="false" customHeight="false" outlineLevel="0" collapsed="false">
      <c r="A702" s="0" t="n">
        <v>1401</v>
      </c>
      <c r="B702" s="0" t="n">
        <v>5</v>
      </c>
      <c r="C702" s="38" t="n">
        <v>29652</v>
      </c>
      <c r="D702" s="0" t="n">
        <v>29</v>
      </c>
    </row>
    <row r="703" customFormat="false" ht="15" hidden="false" customHeight="false" outlineLevel="0" collapsed="false">
      <c r="A703" s="0" t="n">
        <v>1401</v>
      </c>
      <c r="B703" s="0" t="n">
        <v>6</v>
      </c>
      <c r="C703" s="38" t="n">
        <v>29681</v>
      </c>
      <c r="D703" s="0" t="n">
        <v>30</v>
      </c>
    </row>
    <row r="704" customFormat="false" ht="15" hidden="false" customHeight="false" outlineLevel="0" collapsed="false">
      <c r="A704" s="0" t="n">
        <v>1401</v>
      </c>
      <c r="B704" s="0" t="n">
        <v>7</v>
      </c>
      <c r="C704" s="38" t="n">
        <v>29711</v>
      </c>
      <c r="D704" s="0" t="n">
        <v>29</v>
      </c>
    </row>
    <row r="705" customFormat="false" ht="15" hidden="false" customHeight="false" outlineLevel="0" collapsed="false">
      <c r="A705" s="0" t="n">
        <v>1401</v>
      </c>
      <c r="B705" s="0" t="n">
        <v>8</v>
      </c>
      <c r="C705" s="38" t="n">
        <v>29740</v>
      </c>
      <c r="D705" s="0" t="n">
        <v>29</v>
      </c>
    </row>
    <row r="706" customFormat="false" ht="15" hidden="false" customHeight="false" outlineLevel="0" collapsed="false">
      <c r="A706" s="0" t="n">
        <v>1401</v>
      </c>
      <c r="B706" s="0" t="n">
        <v>9</v>
      </c>
      <c r="C706" s="38" t="n">
        <v>29769</v>
      </c>
      <c r="D706" s="0" t="n">
        <v>30</v>
      </c>
    </row>
    <row r="707" customFormat="false" ht="15" hidden="false" customHeight="false" outlineLevel="0" collapsed="false">
      <c r="A707" s="0" t="n">
        <v>1401</v>
      </c>
      <c r="B707" s="0" t="n">
        <v>10</v>
      </c>
      <c r="C707" s="38" t="n">
        <v>29799</v>
      </c>
      <c r="D707" s="0" t="n">
        <v>29</v>
      </c>
    </row>
    <row r="708" customFormat="false" ht="15" hidden="false" customHeight="false" outlineLevel="0" collapsed="false">
      <c r="A708" s="0" t="n">
        <v>1401</v>
      </c>
      <c r="B708" s="0" t="n">
        <v>11</v>
      </c>
      <c r="C708" s="38" t="n">
        <v>29828</v>
      </c>
      <c r="D708" s="0" t="n">
        <v>30</v>
      </c>
    </row>
    <row r="709" customFormat="false" ht="15" hidden="false" customHeight="false" outlineLevel="0" collapsed="false">
      <c r="A709" s="0" t="n">
        <v>1401</v>
      </c>
      <c r="B709" s="0" t="n">
        <v>12</v>
      </c>
      <c r="C709" s="38" t="n">
        <v>29858</v>
      </c>
      <c r="D709" s="0" t="n">
        <v>29</v>
      </c>
    </row>
    <row r="710" customFormat="false" ht="15" hidden="false" customHeight="false" outlineLevel="0" collapsed="false">
      <c r="A710" s="0" t="n">
        <v>1402</v>
      </c>
      <c r="B710" s="0" t="n">
        <v>1</v>
      </c>
      <c r="C710" s="38" t="n">
        <v>29887</v>
      </c>
      <c r="D710" s="0" t="n">
        <v>30</v>
      </c>
    </row>
    <row r="711" customFormat="false" ht="15" hidden="false" customHeight="false" outlineLevel="0" collapsed="false">
      <c r="A711" s="0" t="n">
        <v>1402</v>
      </c>
      <c r="B711" s="0" t="n">
        <v>2</v>
      </c>
      <c r="C711" s="38" t="n">
        <v>29917</v>
      </c>
      <c r="D711" s="0" t="n">
        <v>30</v>
      </c>
    </row>
    <row r="712" customFormat="false" ht="15" hidden="false" customHeight="false" outlineLevel="0" collapsed="false">
      <c r="A712" s="0" t="n">
        <v>1402</v>
      </c>
      <c r="B712" s="0" t="n">
        <v>3</v>
      </c>
      <c r="C712" s="38" t="n">
        <v>29947</v>
      </c>
      <c r="D712" s="0" t="n">
        <v>30</v>
      </c>
    </row>
    <row r="713" customFormat="false" ht="15" hidden="false" customHeight="false" outlineLevel="0" collapsed="false">
      <c r="A713" s="0" t="n">
        <v>1402</v>
      </c>
      <c r="B713" s="0" t="n">
        <v>4</v>
      </c>
      <c r="C713" s="38" t="n">
        <v>29977</v>
      </c>
      <c r="D713" s="0" t="n">
        <v>29</v>
      </c>
    </row>
    <row r="714" customFormat="false" ht="15" hidden="false" customHeight="false" outlineLevel="0" collapsed="false">
      <c r="A714" s="0" t="n">
        <v>1402</v>
      </c>
      <c r="B714" s="0" t="n">
        <v>5</v>
      </c>
      <c r="C714" s="38" t="n">
        <v>30006</v>
      </c>
      <c r="D714" s="0" t="n">
        <v>30</v>
      </c>
    </row>
    <row r="715" customFormat="false" ht="15" hidden="false" customHeight="false" outlineLevel="0" collapsed="false">
      <c r="A715" s="0" t="n">
        <v>1402</v>
      </c>
      <c r="B715" s="0" t="n">
        <v>6</v>
      </c>
      <c r="C715" s="38" t="n">
        <v>30036</v>
      </c>
      <c r="D715" s="0" t="n">
        <v>29</v>
      </c>
    </row>
    <row r="716" customFormat="false" ht="15" hidden="false" customHeight="false" outlineLevel="0" collapsed="false">
      <c r="A716" s="0" t="n">
        <v>1402</v>
      </c>
      <c r="B716" s="0" t="n">
        <v>7</v>
      </c>
      <c r="C716" s="38" t="n">
        <v>30065</v>
      </c>
      <c r="D716" s="0" t="n">
        <v>30</v>
      </c>
    </row>
    <row r="717" customFormat="false" ht="15" hidden="false" customHeight="false" outlineLevel="0" collapsed="false">
      <c r="A717" s="0" t="n">
        <v>1402</v>
      </c>
      <c r="B717" s="0" t="n">
        <v>8</v>
      </c>
      <c r="C717" s="38" t="n">
        <v>30095</v>
      </c>
      <c r="D717" s="0" t="n">
        <v>29</v>
      </c>
    </row>
    <row r="718" customFormat="false" ht="15" hidden="false" customHeight="false" outlineLevel="0" collapsed="false">
      <c r="A718" s="0" t="n">
        <v>1402</v>
      </c>
      <c r="B718" s="0" t="n">
        <v>9</v>
      </c>
      <c r="C718" s="38" t="n">
        <v>30124</v>
      </c>
      <c r="D718" s="0" t="n">
        <v>29</v>
      </c>
    </row>
    <row r="719" customFormat="false" ht="15" hidden="false" customHeight="false" outlineLevel="0" collapsed="false">
      <c r="A719" s="0" t="n">
        <v>1402</v>
      </c>
      <c r="B719" s="0" t="n">
        <v>10</v>
      </c>
      <c r="C719" s="38" t="n">
        <v>30153</v>
      </c>
      <c r="D719" s="0" t="n">
        <v>30</v>
      </c>
    </row>
    <row r="720" customFormat="false" ht="15" hidden="false" customHeight="false" outlineLevel="0" collapsed="false">
      <c r="A720" s="0" t="n">
        <v>1402</v>
      </c>
      <c r="B720" s="0" t="n">
        <v>11</v>
      </c>
      <c r="C720" s="38" t="n">
        <v>30183</v>
      </c>
      <c r="D720" s="0" t="n">
        <v>29</v>
      </c>
    </row>
    <row r="721" customFormat="false" ht="15" hidden="false" customHeight="false" outlineLevel="0" collapsed="false">
      <c r="A721" s="0" t="n">
        <v>1402</v>
      </c>
      <c r="B721" s="0" t="n">
        <v>12</v>
      </c>
      <c r="C721" s="38" t="n">
        <v>30212</v>
      </c>
      <c r="D721" s="0" t="n">
        <v>30</v>
      </c>
    </row>
    <row r="722" customFormat="false" ht="15" hidden="false" customHeight="false" outlineLevel="0" collapsed="false">
      <c r="A722" s="0" t="n">
        <v>1403</v>
      </c>
      <c r="B722" s="0" t="n">
        <v>1</v>
      </c>
      <c r="C722" s="38" t="n">
        <v>30242</v>
      </c>
      <c r="D722" s="0" t="n">
        <v>29</v>
      </c>
    </row>
    <row r="723" customFormat="false" ht="15" hidden="false" customHeight="false" outlineLevel="0" collapsed="false">
      <c r="A723" s="0" t="n">
        <v>1403</v>
      </c>
      <c r="B723" s="0" t="n">
        <v>2</v>
      </c>
      <c r="C723" s="38" t="n">
        <v>30271</v>
      </c>
      <c r="D723" s="0" t="n">
        <v>30</v>
      </c>
    </row>
    <row r="724" customFormat="false" ht="15" hidden="false" customHeight="false" outlineLevel="0" collapsed="false">
      <c r="A724" s="0" t="n">
        <v>1403</v>
      </c>
      <c r="B724" s="0" t="n">
        <v>3</v>
      </c>
      <c r="C724" s="38" t="n">
        <v>30301</v>
      </c>
      <c r="D724" s="0" t="n">
        <v>30</v>
      </c>
    </row>
    <row r="725" customFormat="false" ht="15" hidden="false" customHeight="false" outlineLevel="0" collapsed="false">
      <c r="A725" s="0" t="n">
        <v>1403</v>
      </c>
      <c r="B725" s="0" t="n">
        <v>4</v>
      </c>
      <c r="C725" s="38" t="n">
        <v>30331</v>
      </c>
      <c r="D725" s="0" t="n">
        <v>30</v>
      </c>
    </row>
    <row r="726" customFormat="false" ht="15" hidden="false" customHeight="false" outlineLevel="0" collapsed="false">
      <c r="A726" s="0" t="n">
        <v>1403</v>
      </c>
      <c r="B726" s="0" t="n">
        <v>5</v>
      </c>
      <c r="C726" s="38" t="n">
        <v>30361</v>
      </c>
      <c r="D726" s="0" t="n">
        <v>29</v>
      </c>
    </row>
    <row r="727" customFormat="false" ht="15" hidden="false" customHeight="false" outlineLevel="0" collapsed="false">
      <c r="A727" s="0" t="n">
        <v>1403</v>
      </c>
      <c r="B727" s="0" t="n">
        <v>6</v>
      </c>
      <c r="C727" s="38" t="n">
        <v>30390</v>
      </c>
      <c r="D727" s="0" t="n">
        <v>30</v>
      </c>
    </row>
    <row r="728" customFormat="false" ht="15" hidden="false" customHeight="false" outlineLevel="0" collapsed="false">
      <c r="A728" s="0" t="n">
        <v>1403</v>
      </c>
      <c r="B728" s="0" t="n">
        <v>7</v>
      </c>
      <c r="C728" s="38" t="n">
        <v>30420</v>
      </c>
      <c r="D728" s="0" t="n">
        <v>29</v>
      </c>
    </row>
    <row r="729" customFormat="false" ht="15" hidden="false" customHeight="false" outlineLevel="0" collapsed="false">
      <c r="A729" s="0" t="n">
        <v>1403</v>
      </c>
      <c r="B729" s="0" t="n">
        <v>8</v>
      </c>
      <c r="C729" s="38" t="n">
        <v>30449</v>
      </c>
      <c r="D729" s="0" t="n">
        <v>30</v>
      </c>
    </row>
    <row r="730" customFormat="false" ht="15" hidden="false" customHeight="false" outlineLevel="0" collapsed="false">
      <c r="A730" s="0" t="n">
        <v>1403</v>
      </c>
      <c r="B730" s="0" t="n">
        <v>9</v>
      </c>
      <c r="C730" s="38" t="n">
        <v>30479</v>
      </c>
      <c r="D730" s="0" t="n">
        <v>29</v>
      </c>
    </row>
    <row r="731" customFormat="false" ht="15" hidden="false" customHeight="false" outlineLevel="0" collapsed="false">
      <c r="A731" s="0" t="n">
        <v>1403</v>
      </c>
      <c r="B731" s="0" t="n">
        <v>10</v>
      </c>
      <c r="C731" s="38" t="n">
        <v>30508</v>
      </c>
      <c r="D731" s="0" t="n">
        <v>29</v>
      </c>
    </row>
    <row r="732" customFormat="false" ht="15" hidden="false" customHeight="false" outlineLevel="0" collapsed="false">
      <c r="A732" s="0" t="n">
        <v>1403</v>
      </c>
      <c r="B732" s="0" t="n">
        <v>11</v>
      </c>
      <c r="C732" s="38" t="n">
        <v>30537</v>
      </c>
      <c r="D732" s="0" t="n">
        <v>30</v>
      </c>
    </row>
    <row r="733" customFormat="false" ht="15" hidden="false" customHeight="false" outlineLevel="0" collapsed="false">
      <c r="A733" s="0" t="n">
        <v>1403</v>
      </c>
      <c r="B733" s="0" t="n">
        <v>12</v>
      </c>
      <c r="C733" s="38" t="n">
        <v>30567</v>
      </c>
      <c r="D733" s="0" t="n">
        <v>29</v>
      </c>
    </row>
    <row r="734" customFormat="false" ht="15" hidden="false" customHeight="false" outlineLevel="0" collapsed="false">
      <c r="A734" s="0" t="n">
        <v>1404</v>
      </c>
      <c r="B734" s="0" t="n">
        <v>1</v>
      </c>
      <c r="C734" s="38" t="n">
        <v>30596</v>
      </c>
      <c r="D734" s="0" t="n">
        <v>29</v>
      </c>
    </row>
    <row r="735" customFormat="false" ht="15" hidden="false" customHeight="false" outlineLevel="0" collapsed="false">
      <c r="A735" s="0" t="n">
        <v>1404</v>
      </c>
      <c r="B735" s="0" t="n">
        <v>2</v>
      </c>
      <c r="C735" s="38" t="n">
        <v>30625</v>
      </c>
      <c r="D735" s="0" t="n">
        <v>30</v>
      </c>
    </row>
    <row r="736" customFormat="false" ht="15" hidden="false" customHeight="false" outlineLevel="0" collapsed="false">
      <c r="A736" s="0" t="n">
        <v>1404</v>
      </c>
      <c r="B736" s="0" t="n">
        <v>3</v>
      </c>
      <c r="C736" s="38" t="n">
        <v>30655</v>
      </c>
      <c r="D736" s="0" t="n">
        <v>30</v>
      </c>
    </row>
    <row r="737" customFormat="false" ht="15" hidden="false" customHeight="false" outlineLevel="0" collapsed="false">
      <c r="A737" s="0" t="n">
        <v>1404</v>
      </c>
      <c r="B737" s="0" t="n">
        <v>4</v>
      </c>
      <c r="C737" s="38" t="n">
        <v>30685</v>
      </c>
      <c r="D737" s="0" t="n">
        <v>29</v>
      </c>
    </row>
    <row r="738" customFormat="false" ht="15" hidden="false" customHeight="false" outlineLevel="0" collapsed="false">
      <c r="A738" s="0" t="n">
        <v>1404</v>
      </c>
      <c r="B738" s="0" t="n">
        <v>5</v>
      </c>
      <c r="C738" s="38" t="n">
        <v>30714</v>
      </c>
      <c r="D738" s="0" t="n">
        <v>30</v>
      </c>
    </row>
    <row r="739" customFormat="false" ht="15" hidden="false" customHeight="false" outlineLevel="0" collapsed="false">
      <c r="A739" s="0" t="n">
        <v>1404</v>
      </c>
      <c r="B739" s="0" t="n">
        <v>6</v>
      </c>
      <c r="C739" s="38" t="n">
        <v>30744</v>
      </c>
      <c r="D739" s="0" t="n">
        <v>30</v>
      </c>
    </row>
    <row r="740" customFormat="false" ht="15" hidden="false" customHeight="false" outlineLevel="0" collapsed="false">
      <c r="A740" s="0" t="n">
        <v>1404</v>
      </c>
      <c r="B740" s="0" t="n">
        <v>7</v>
      </c>
      <c r="C740" s="38" t="n">
        <v>30774</v>
      </c>
      <c r="D740" s="0" t="n">
        <v>30</v>
      </c>
    </row>
    <row r="741" customFormat="false" ht="15" hidden="false" customHeight="false" outlineLevel="0" collapsed="false">
      <c r="A741" s="0" t="n">
        <v>1404</v>
      </c>
      <c r="B741" s="0" t="n">
        <v>8</v>
      </c>
      <c r="C741" s="38" t="n">
        <v>30804</v>
      </c>
      <c r="D741" s="0" t="n">
        <v>29</v>
      </c>
    </row>
    <row r="742" customFormat="false" ht="15" hidden="false" customHeight="false" outlineLevel="0" collapsed="false">
      <c r="A742" s="0" t="n">
        <v>1404</v>
      </c>
      <c r="B742" s="0" t="n">
        <v>9</v>
      </c>
      <c r="C742" s="38" t="n">
        <v>30833</v>
      </c>
      <c r="D742" s="0" t="n">
        <v>30</v>
      </c>
    </row>
    <row r="743" customFormat="false" ht="15" hidden="false" customHeight="false" outlineLevel="0" collapsed="false">
      <c r="A743" s="0" t="n">
        <v>1404</v>
      </c>
      <c r="B743" s="0" t="n">
        <v>10</v>
      </c>
      <c r="C743" s="38" t="n">
        <v>30863</v>
      </c>
      <c r="D743" s="0" t="n">
        <v>29</v>
      </c>
    </row>
    <row r="744" customFormat="false" ht="15" hidden="false" customHeight="false" outlineLevel="0" collapsed="false">
      <c r="A744" s="0" t="n">
        <v>1404</v>
      </c>
      <c r="B744" s="0" t="n">
        <v>11</v>
      </c>
      <c r="C744" s="38" t="n">
        <v>30892</v>
      </c>
      <c r="D744" s="0" t="n">
        <v>29</v>
      </c>
    </row>
    <row r="745" customFormat="false" ht="15" hidden="false" customHeight="false" outlineLevel="0" collapsed="false">
      <c r="A745" s="0" t="n">
        <v>1404</v>
      </c>
      <c r="B745" s="0" t="n">
        <v>12</v>
      </c>
      <c r="C745" s="38" t="n">
        <v>30921</v>
      </c>
      <c r="D745" s="0" t="n">
        <v>30</v>
      </c>
    </row>
    <row r="746" customFormat="false" ht="15" hidden="false" customHeight="false" outlineLevel="0" collapsed="false">
      <c r="A746" s="0" t="n">
        <v>1405</v>
      </c>
      <c r="B746" s="0" t="n">
        <v>1</v>
      </c>
      <c r="C746" s="38" t="n">
        <v>30951</v>
      </c>
      <c r="D746" s="0" t="n">
        <v>29</v>
      </c>
    </row>
    <row r="747" customFormat="false" ht="15" hidden="false" customHeight="false" outlineLevel="0" collapsed="false">
      <c r="A747" s="0" t="n">
        <v>1405</v>
      </c>
      <c r="B747" s="0" t="n">
        <v>2</v>
      </c>
      <c r="C747" s="38" t="n">
        <v>30980</v>
      </c>
      <c r="D747" s="0" t="n">
        <v>29</v>
      </c>
    </row>
    <row r="748" customFormat="false" ht="15" hidden="false" customHeight="false" outlineLevel="0" collapsed="false">
      <c r="A748" s="0" t="n">
        <v>1405</v>
      </c>
      <c r="B748" s="0" t="n">
        <v>3</v>
      </c>
      <c r="C748" s="38" t="n">
        <v>31009</v>
      </c>
      <c r="D748" s="0" t="n">
        <v>30</v>
      </c>
    </row>
    <row r="749" customFormat="false" ht="15" hidden="false" customHeight="false" outlineLevel="0" collapsed="false">
      <c r="A749" s="0" t="n">
        <v>1405</v>
      </c>
      <c r="B749" s="0" t="n">
        <v>4</v>
      </c>
      <c r="C749" s="38" t="n">
        <v>31039</v>
      </c>
      <c r="D749" s="0" t="n">
        <v>30</v>
      </c>
    </row>
    <row r="750" customFormat="false" ht="15" hidden="false" customHeight="false" outlineLevel="0" collapsed="false">
      <c r="A750" s="0" t="n">
        <v>1405</v>
      </c>
      <c r="B750" s="0" t="n">
        <v>5</v>
      </c>
      <c r="C750" s="38" t="n">
        <v>31069</v>
      </c>
      <c r="D750" s="0" t="n">
        <v>29</v>
      </c>
    </row>
    <row r="751" customFormat="false" ht="15" hidden="false" customHeight="false" outlineLevel="0" collapsed="false">
      <c r="A751" s="0" t="n">
        <v>1405</v>
      </c>
      <c r="B751" s="0" t="n">
        <v>6</v>
      </c>
      <c r="C751" s="38" t="n">
        <v>31098</v>
      </c>
      <c r="D751" s="0" t="n">
        <v>30</v>
      </c>
    </row>
    <row r="752" customFormat="false" ht="15" hidden="false" customHeight="false" outlineLevel="0" collapsed="false">
      <c r="A752" s="0" t="n">
        <v>1405</v>
      </c>
      <c r="B752" s="0" t="n">
        <v>7</v>
      </c>
      <c r="C752" s="38" t="n">
        <v>31128</v>
      </c>
      <c r="D752" s="0" t="n">
        <v>30</v>
      </c>
    </row>
    <row r="753" customFormat="false" ht="15" hidden="false" customHeight="false" outlineLevel="0" collapsed="false">
      <c r="A753" s="0" t="n">
        <v>1405</v>
      </c>
      <c r="B753" s="0" t="n">
        <v>8</v>
      </c>
      <c r="C753" s="38" t="n">
        <v>31158</v>
      </c>
      <c r="D753" s="0" t="n">
        <v>29</v>
      </c>
    </row>
    <row r="754" customFormat="false" ht="15" hidden="false" customHeight="false" outlineLevel="0" collapsed="false">
      <c r="A754" s="0" t="n">
        <v>1405</v>
      </c>
      <c r="B754" s="0" t="n">
        <v>9</v>
      </c>
      <c r="C754" s="38" t="n">
        <v>31187</v>
      </c>
      <c r="D754" s="0" t="n">
        <v>30</v>
      </c>
    </row>
    <row r="755" customFormat="false" ht="15" hidden="false" customHeight="false" outlineLevel="0" collapsed="false">
      <c r="A755" s="0" t="n">
        <v>1405</v>
      </c>
      <c r="B755" s="0" t="n">
        <v>10</v>
      </c>
      <c r="C755" s="38" t="n">
        <v>31217</v>
      </c>
      <c r="D755" s="0" t="n">
        <v>29</v>
      </c>
    </row>
    <row r="756" customFormat="false" ht="15" hidden="false" customHeight="false" outlineLevel="0" collapsed="false">
      <c r="A756" s="0" t="n">
        <v>1405</v>
      </c>
      <c r="B756" s="0" t="n">
        <v>11</v>
      </c>
      <c r="C756" s="38" t="n">
        <v>31246</v>
      </c>
      <c r="D756" s="0" t="n">
        <v>30</v>
      </c>
    </row>
    <row r="757" customFormat="false" ht="15" hidden="false" customHeight="false" outlineLevel="0" collapsed="false">
      <c r="A757" s="0" t="n">
        <v>1405</v>
      </c>
      <c r="B757" s="0" t="n">
        <v>12</v>
      </c>
      <c r="C757" s="38" t="n">
        <v>31276</v>
      </c>
      <c r="D757" s="0" t="n">
        <v>29</v>
      </c>
    </row>
    <row r="758" customFormat="false" ht="15" hidden="false" customHeight="false" outlineLevel="0" collapsed="false">
      <c r="A758" s="0" t="n">
        <v>1406</v>
      </c>
      <c r="B758" s="0" t="n">
        <v>1</v>
      </c>
      <c r="C758" s="38" t="n">
        <v>31305</v>
      </c>
      <c r="D758" s="0" t="n">
        <v>30</v>
      </c>
    </row>
    <row r="759" customFormat="false" ht="15" hidden="false" customHeight="false" outlineLevel="0" collapsed="false">
      <c r="A759" s="0" t="n">
        <v>1406</v>
      </c>
      <c r="B759" s="0" t="n">
        <v>2</v>
      </c>
      <c r="C759" s="38" t="n">
        <v>31335</v>
      </c>
      <c r="D759" s="0" t="n">
        <v>29</v>
      </c>
    </row>
    <row r="760" customFormat="false" ht="15" hidden="false" customHeight="false" outlineLevel="0" collapsed="false">
      <c r="A760" s="0" t="n">
        <v>1406</v>
      </c>
      <c r="B760" s="0" t="n">
        <v>3</v>
      </c>
      <c r="C760" s="38" t="n">
        <v>31364</v>
      </c>
      <c r="D760" s="0" t="n">
        <v>30</v>
      </c>
    </row>
    <row r="761" customFormat="false" ht="15" hidden="false" customHeight="false" outlineLevel="0" collapsed="false">
      <c r="A761" s="0" t="n">
        <v>1406</v>
      </c>
      <c r="B761" s="0" t="n">
        <v>4</v>
      </c>
      <c r="C761" s="38" t="n">
        <v>31394</v>
      </c>
      <c r="D761" s="0" t="n">
        <v>29</v>
      </c>
    </row>
    <row r="762" customFormat="false" ht="15" hidden="false" customHeight="false" outlineLevel="0" collapsed="false">
      <c r="A762" s="0" t="n">
        <v>1406</v>
      </c>
      <c r="B762" s="0" t="n">
        <v>5</v>
      </c>
      <c r="C762" s="38" t="n">
        <v>31423</v>
      </c>
      <c r="D762" s="0" t="n">
        <v>30</v>
      </c>
    </row>
    <row r="763" customFormat="false" ht="15" hidden="false" customHeight="false" outlineLevel="0" collapsed="false">
      <c r="A763" s="0" t="n">
        <v>1406</v>
      </c>
      <c r="B763" s="0" t="n">
        <v>6</v>
      </c>
      <c r="C763" s="38" t="n">
        <v>31453</v>
      </c>
      <c r="D763" s="0" t="n">
        <v>29</v>
      </c>
    </row>
    <row r="764" customFormat="false" ht="15" hidden="false" customHeight="false" outlineLevel="0" collapsed="false">
      <c r="A764" s="0" t="n">
        <v>1406</v>
      </c>
      <c r="B764" s="0" t="n">
        <v>7</v>
      </c>
      <c r="C764" s="38" t="n">
        <v>31482</v>
      </c>
      <c r="D764" s="0" t="n">
        <v>30</v>
      </c>
    </row>
    <row r="765" customFormat="false" ht="15" hidden="false" customHeight="false" outlineLevel="0" collapsed="false">
      <c r="A765" s="0" t="n">
        <v>1406</v>
      </c>
      <c r="B765" s="0" t="n">
        <v>8</v>
      </c>
      <c r="C765" s="38" t="n">
        <v>31512</v>
      </c>
      <c r="D765" s="0" t="n">
        <v>29</v>
      </c>
    </row>
    <row r="766" customFormat="false" ht="15" hidden="false" customHeight="false" outlineLevel="0" collapsed="false">
      <c r="A766" s="0" t="n">
        <v>1406</v>
      </c>
      <c r="B766" s="0" t="n">
        <v>9</v>
      </c>
      <c r="C766" s="38" t="n">
        <v>31541</v>
      </c>
      <c r="D766" s="0" t="n">
        <v>30</v>
      </c>
    </row>
    <row r="767" customFormat="false" ht="15" hidden="false" customHeight="false" outlineLevel="0" collapsed="false">
      <c r="A767" s="0" t="n">
        <v>1406</v>
      </c>
      <c r="B767" s="0" t="n">
        <v>10</v>
      </c>
      <c r="C767" s="38" t="n">
        <v>31571</v>
      </c>
      <c r="D767" s="0" t="n">
        <v>30</v>
      </c>
    </row>
    <row r="768" customFormat="false" ht="15" hidden="false" customHeight="false" outlineLevel="0" collapsed="false">
      <c r="A768" s="0" t="n">
        <v>1406</v>
      </c>
      <c r="B768" s="0" t="n">
        <v>11</v>
      </c>
      <c r="C768" s="38" t="n">
        <v>31601</v>
      </c>
      <c r="D768" s="0" t="n">
        <v>29</v>
      </c>
    </row>
    <row r="769" customFormat="false" ht="15" hidden="false" customHeight="false" outlineLevel="0" collapsed="false">
      <c r="A769" s="0" t="n">
        <v>1406</v>
      </c>
      <c r="B769" s="0" t="n">
        <v>12</v>
      </c>
      <c r="C769" s="38" t="n">
        <v>31630</v>
      </c>
      <c r="D769" s="0" t="n">
        <v>30</v>
      </c>
    </row>
    <row r="770" customFormat="false" ht="15" hidden="false" customHeight="false" outlineLevel="0" collapsed="false">
      <c r="A770" s="0" t="n">
        <v>1407</v>
      </c>
      <c r="B770" s="0" t="n">
        <v>1</v>
      </c>
      <c r="C770" s="38" t="n">
        <v>31660</v>
      </c>
      <c r="D770" s="0" t="n">
        <v>29</v>
      </c>
    </row>
    <row r="771" customFormat="false" ht="15" hidden="false" customHeight="false" outlineLevel="0" collapsed="false">
      <c r="A771" s="0" t="n">
        <v>1407</v>
      </c>
      <c r="B771" s="0" t="n">
        <v>2</v>
      </c>
      <c r="C771" s="38" t="n">
        <v>31689</v>
      </c>
      <c r="D771" s="0" t="n">
        <v>30</v>
      </c>
    </row>
    <row r="772" customFormat="false" ht="15" hidden="false" customHeight="false" outlineLevel="0" collapsed="false">
      <c r="A772" s="0" t="n">
        <v>1407</v>
      </c>
      <c r="B772" s="0" t="n">
        <v>3</v>
      </c>
      <c r="C772" s="38" t="n">
        <v>31719</v>
      </c>
      <c r="D772" s="0" t="n">
        <v>29</v>
      </c>
    </row>
    <row r="773" customFormat="false" ht="15" hidden="false" customHeight="false" outlineLevel="0" collapsed="false">
      <c r="A773" s="0" t="n">
        <v>1407</v>
      </c>
      <c r="B773" s="0" t="n">
        <v>4</v>
      </c>
      <c r="C773" s="38" t="n">
        <v>31748</v>
      </c>
      <c r="D773" s="0" t="n">
        <v>30</v>
      </c>
    </row>
    <row r="774" customFormat="false" ht="15" hidden="false" customHeight="false" outlineLevel="0" collapsed="false">
      <c r="A774" s="0" t="n">
        <v>1407</v>
      </c>
      <c r="B774" s="0" t="n">
        <v>5</v>
      </c>
      <c r="C774" s="38" t="n">
        <v>31778</v>
      </c>
      <c r="D774" s="0" t="n">
        <v>29</v>
      </c>
    </row>
    <row r="775" customFormat="false" ht="15" hidden="false" customHeight="false" outlineLevel="0" collapsed="false">
      <c r="A775" s="0" t="n">
        <v>1407</v>
      </c>
      <c r="B775" s="0" t="n">
        <v>6</v>
      </c>
      <c r="C775" s="38" t="n">
        <v>31807</v>
      </c>
      <c r="D775" s="0" t="n">
        <v>30</v>
      </c>
    </row>
    <row r="776" customFormat="false" ht="15" hidden="false" customHeight="false" outlineLevel="0" collapsed="false">
      <c r="A776" s="0" t="n">
        <v>1407</v>
      </c>
      <c r="B776" s="0" t="n">
        <v>7</v>
      </c>
      <c r="C776" s="38" t="n">
        <v>31837</v>
      </c>
      <c r="D776" s="0" t="n">
        <v>29</v>
      </c>
    </row>
    <row r="777" customFormat="false" ht="15" hidden="false" customHeight="false" outlineLevel="0" collapsed="false">
      <c r="A777" s="0" t="n">
        <v>1407</v>
      </c>
      <c r="B777" s="0" t="n">
        <v>8</v>
      </c>
      <c r="C777" s="38" t="n">
        <v>31866</v>
      </c>
      <c r="D777" s="0" t="n">
        <v>30</v>
      </c>
    </row>
    <row r="778" customFormat="false" ht="15" hidden="false" customHeight="false" outlineLevel="0" collapsed="false">
      <c r="A778" s="0" t="n">
        <v>1407</v>
      </c>
      <c r="B778" s="0" t="n">
        <v>9</v>
      </c>
      <c r="C778" s="38" t="n">
        <v>31896</v>
      </c>
      <c r="D778" s="0" t="n">
        <v>29</v>
      </c>
    </row>
    <row r="779" customFormat="false" ht="15" hidden="false" customHeight="false" outlineLevel="0" collapsed="false">
      <c r="A779" s="0" t="n">
        <v>1407</v>
      </c>
      <c r="B779" s="0" t="n">
        <v>10</v>
      </c>
      <c r="C779" s="38" t="n">
        <v>31925</v>
      </c>
      <c r="D779" s="0" t="n">
        <v>30</v>
      </c>
    </row>
    <row r="780" customFormat="false" ht="15" hidden="false" customHeight="false" outlineLevel="0" collapsed="false">
      <c r="A780" s="0" t="n">
        <v>1407</v>
      </c>
      <c r="B780" s="0" t="n">
        <v>11</v>
      </c>
      <c r="C780" s="38" t="n">
        <v>31955</v>
      </c>
      <c r="D780" s="0" t="n">
        <v>29</v>
      </c>
    </row>
    <row r="781" customFormat="false" ht="15" hidden="false" customHeight="false" outlineLevel="0" collapsed="false">
      <c r="A781" s="0" t="n">
        <v>1407</v>
      </c>
      <c r="B781" s="0" t="n">
        <v>12</v>
      </c>
      <c r="C781" s="38" t="n">
        <v>31984</v>
      </c>
      <c r="D781" s="0" t="n">
        <v>30</v>
      </c>
    </row>
    <row r="782" customFormat="false" ht="15" hidden="false" customHeight="false" outlineLevel="0" collapsed="false">
      <c r="A782" s="0" t="n">
        <v>1408</v>
      </c>
      <c r="B782" s="0" t="n">
        <v>1</v>
      </c>
      <c r="C782" s="38" t="n">
        <v>32014</v>
      </c>
      <c r="D782" s="0" t="n">
        <v>30</v>
      </c>
    </row>
    <row r="783" customFormat="false" ht="15" hidden="false" customHeight="false" outlineLevel="0" collapsed="false">
      <c r="A783" s="0" t="n">
        <v>1408</v>
      </c>
      <c r="B783" s="0" t="n">
        <v>2</v>
      </c>
      <c r="C783" s="38" t="n">
        <v>32044</v>
      </c>
      <c r="D783" s="0" t="n">
        <v>29</v>
      </c>
    </row>
    <row r="784" customFormat="false" ht="15" hidden="false" customHeight="false" outlineLevel="0" collapsed="false">
      <c r="A784" s="0" t="n">
        <v>1408</v>
      </c>
      <c r="B784" s="0" t="n">
        <v>3</v>
      </c>
      <c r="C784" s="38" t="n">
        <v>32073</v>
      </c>
      <c r="D784" s="0" t="n">
        <v>30</v>
      </c>
    </row>
    <row r="785" customFormat="false" ht="15" hidden="false" customHeight="false" outlineLevel="0" collapsed="false">
      <c r="A785" s="0" t="n">
        <v>1408</v>
      </c>
      <c r="B785" s="0" t="n">
        <v>4</v>
      </c>
      <c r="C785" s="38" t="n">
        <v>32103</v>
      </c>
      <c r="D785" s="0" t="n">
        <v>29</v>
      </c>
    </row>
    <row r="786" customFormat="false" ht="15" hidden="false" customHeight="false" outlineLevel="0" collapsed="false">
      <c r="A786" s="0" t="n">
        <v>1408</v>
      </c>
      <c r="B786" s="0" t="n">
        <v>5</v>
      </c>
      <c r="C786" s="38" t="n">
        <v>32132</v>
      </c>
      <c r="D786" s="0" t="n">
        <v>30</v>
      </c>
    </row>
    <row r="787" customFormat="false" ht="15" hidden="false" customHeight="false" outlineLevel="0" collapsed="false">
      <c r="A787" s="0" t="n">
        <v>1408</v>
      </c>
      <c r="B787" s="0" t="n">
        <v>6</v>
      </c>
      <c r="C787" s="38" t="n">
        <v>32162</v>
      </c>
      <c r="D787" s="0" t="n">
        <v>29</v>
      </c>
    </row>
    <row r="788" customFormat="false" ht="15" hidden="false" customHeight="false" outlineLevel="0" collapsed="false">
      <c r="A788" s="0" t="n">
        <v>1408</v>
      </c>
      <c r="B788" s="0" t="n">
        <v>7</v>
      </c>
      <c r="C788" s="38" t="n">
        <v>32191</v>
      </c>
      <c r="D788" s="0" t="n">
        <v>30</v>
      </c>
    </row>
    <row r="789" customFormat="false" ht="15" hidden="false" customHeight="false" outlineLevel="0" collapsed="false">
      <c r="A789" s="0" t="n">
        <v>1408</v>
      </c>
      <c r="B789" s="0" t="n">
        <v>8</v>
      </c>
      <c r="C789" s="38" t="n">
        <v>32221</v>
      </c>
      <c r="D789" s="0" t="n">
        <v>29</v>
      </c>
    </row>
    <row r="790" customFormat="false" ht="15" hidden="false" customHeight="false" outlineLevel="0" collapsed="false">
      <c r="A790" s="0" t="n">
        <v>1408</v>
      </c>
      <c r="B790" s="0" t="n">
        <v>9</v>
      </c>
      <c r="C790" s="38" t="n">
        <v>32250</v>
      </c>
      <c r="D790" s="0" t="n">
        <v>29</v>
      </c>
    </row>
    <row r="791" customFormat="false" ht="15" hidden="false" customHeight="false" outlineLevel="0" collapsed="false">
      <c r="A791" s="0" t="n">
        <v>1408</v>
      </c>
      <c r="B791" s="0" t="n">
        <v>10</v>
      </c>
      <c r="C791" s="38" t="n">
        <v>32279</v>
      </c>
      <c r="D791" s="0" t="n">
        <v>30</v>
      </c>
    </row>
    <row r="792" customFormat="false" ht="15" hidden="false" customHeight="false" outlineLevel="0" collapsed="false">
      <c r="A792" s="0" t="n">
        <v>1408</v>
      </c>
      <c r="B792" s="0" t="n">
        <v>11</v>
      </c>
      <c r="C792" s="38" t="n">
        <v>32309</v>
      </c>
      <c r="D792" s="0" t="n">
        <v>29</v>
      </c>
    </row>
    <row r="793" customFormat="false" ht="15" hidden="false" customHeight="false" outlineLevel="0" collapsed="false">
      <c r="A793" s="0" t="n">
        <v>1408</v>
      </c>
      <c r="B793" s="0" t="n">
        <v>12</v>
      </c>
      <c r="C793" s="38" t="n">
        <v>32338</v>
      </c>
      <c r="D793" s="0" t="n">
        <v>30</v>
      </c>
    </row>
    <row r="794" customFormat="false" ht="15" hidden="false" customHeight="false" outlineLevel="0" collapsed="false">
      <c r="A794" s="0" t="n">
        <v>1409</v>
      </c>
      <c r="B794" s="0" t="n">
        <v>1</v>
      </c>
      <c r="C794" s="38" t="n">
        <v>32368</v>
      </c>
      <c r="D794" s="0" t="n">
        <v>30</v>
      </c>
    </row>
    <row r="795" customFormat="false" ht="15" hidden="false" customHeight="false" outlineLevel="0" collapsed="false">
      <c r="A795" s="0" t="n">
        <v>1409</v>
      </c>
      <c r="B795" s="0" t="n">
        <v>2</v>
      </c>
      <c r="C795" s="38" t="n">
        <v>32398</v>
      </c>
      <c r="D795" s="0" t="n">
        <v>29</v>
      </c>
    </row>
    <row r="796" customFormat="false" ht="15" hidden="false" customHeight="false" outlineLevel="0" collapsed="false">
      <c r="A796" s="0" t="n">
        <v>1409</v>
      </c>
      <c r="B796" s="0" t="n">
        <v>3</v>
      </c>
      <c r="C796" s="38" t="n">
        <v>32427</v>
      </c>
      <c r="D796" s="0" t="n">
        <v>30</v>
      </c>
    </row>
    <row r="797" customFormat="false" ht="15" hidden="false" customHeight="false" outlineLevel="0" collapsed="false">
      <c r="A797" s="0" t="n">
        <v>1409</v>
      </c>
      <c r="B797" s="0" t="n">
        <v>4</v>
      </c>
      <c r="C797" s="38" t="n">
        <v>32457</v>
      </c>
      <c r="D797" s="0" t="n">
        <v>30</v>
      </c>
    </row>
    <row r="798" customFormat="false" ht="15" hidden="false" customHeight="false" outlineLevel="0" collapsed="false">
      <c r="A798" s="0" t="n">
        <v>1409</v>
      </c>
      <c r="B798" s="0" t="n">
        <v>5</v>
      </c>
      <c r="C798" s="38" t="n">
        <v>32487</v>
      </c>
      <c r="D798" s="0" t="n">
        <v>29</v>
      </c>
    </row>
    <row r="799" customFormat="false" ht="15" hidden="false" customHeight="false" outlineLevel="0" collapsed="false">
      <c r="A799" s="0" t="n">
        <v>1409</v>
      </c>
      <c r="B799" s="0" t="n">
        <v>6</v>
      </c>
      <c r="C799" s="38" t="n">
        <v>32516</v>
      </c>
      <c r="D799" s="0" t="n">
        <v>30</v>
      </c>
    </row>
    <row r="800" customFormat="false" ht="15" hidden="false" customHeight="false" outlineLevel="0" collapsed="false">
      <c r="A800" s="0" t="n">
        <v>1409</v>
      </c>
      <c r="B800" s="0" t="n">
        <v>7</v>
      </c>
      <c r="C800" s="38" t="n">
        <v>32546</v>
      </c>
      <c r="D800" s="0" t="n">
        <v>29</v>
      </c>
    </row>
    <row r="801" customFormat="false" ht="15" hidden="false" customHeight="false" outlineLevel="0" collapsed="false">
      <c r="A801" s="0" t="n">
        <v>1409</v>
      </c>
      <c r="B801" s="0" t="n">
        <v>8</v>
      </c>
      <c r="C801" s="38" t="n">
        <v>32575</v>
      </c>
      <c r="D801" s="0" t="n">
        <v>30</v>
      </c>
    </row>
    <row r="802" customFormat="false" ht="15" hidden="false" customHeight="false" outlineLevel="0" collapsed="false">
      <c r="A802" s="0" t="n">
        <v>1409</v>
      </c>
      <c r="B802" s="0" t="n">
        <v>9</v>
      </c>
      <c r="C802" s="38" t="n">
        <v>32605</v>
      </c>
      <c r="D802" s="0" t="n">
        <v>29</v>
      </c>
    </row>
    <row r="803" customFormat="false" ht="15" hidden="false" customHeight="false" outlineLevel="0" collapsed="false">
      <c r="A803" s="0" t="n">
        <v>1409</v>
      </c>
      <c r="B803" s="0" t="n">
        <v>10</v>
      </c>
      <c r="C803" s="38" t="n">
        <v>32634</v>
      </c>
      <c r="D803" s="0" t="n">
        <v>29</v>
      </c>
    </row>
    <row r="804" customFormat="false" ht="15" hidden="false" customHeight="false" outlineLevel="0" collapsed="false">
      <c r="A804" s="0" t="n">
        <v>1409</v>
      </c>
      <c r="B804" s="0" t="n">
        <v>11</v>
      </c>
      <c r="C804" s="38" t="n">
        <v>32663</v>
      </c>
      <c r="D804" s="0" t="n">
        <v>30</v>
      </c>
    </row>
    <row r="805" customFormat="false" ht="15" hidden="false" customHeight="false" outlineLevel="0" collapsed="false">
      <c r="A805" s="0" t="n">
        <v>1409</v>
      </c>
      <c r="B805" s="0" t="n">
        <v>12</v>
      </c>
      <c r="C805" s="38" t="n">
        <v>32693</v>
      </c>
      <c r="D805" s="0" t="n">
        <v>29</v>
      </c>
    </row>
    <row r="806" customFormat="false" ht="15" hidden="false" customHeight="false" outlineLevel="0" collapsed="false">
      <c r="A806" s="0" t="n">
        <v>1410</v>
      </c>
      <c r="B806" s="0" t="n">
        <v>1</v>
      </c>
      <c r="C806" s="38" t="n">
        <v>32722</v>
      </c>
      <c r="D806" s="0" t="n">
        <v>30</v>
      </c>
    </row>
    <row r="807" customFormat="false" ht="15" hidden="false" customHeight="false" outlineLevel="0" collapsed="false">
      <c r="A807" s="0" t="n">
        <v>1410</v>
      </c>
      <c r="B807" s="0" t="n">
        <v>2</v>
      </c>
      <c r="C807" s="38" t="n">
        <v>32752</v>
      </c>
      <c r="D807" s="0" t="n">
        <v>29</v>
      </c>
    </row>
    <row r="808" customFormat="false" ht="15" hidden="false" customHeight="false" outlineLevel="0" collapsed="false">
      <c r="A808" s="0" t="n">
        <v>1410</v>
      </c>
      <c r="B808" s="0" t="n">
        <v>3</v>
      </c>
      <c r="C808" s="38" t="n">
        <v>32781</v>
      </c>
      <c r="D808" s="0" t="n">
        <v>30</v>
      </c>
    </row>
    <row r="809" customFormat="false" ht="15" hidden="false" customHeight="false" outlineLevel="0" collapsed="false">
      <c r="A809" s="0" t="n">
        <v>1410</v>
      </c>
      <c r="B809" s="0" t="n">
        <v>4</v>
      </c>
      <c r="C809" s="38" t="n">
        <v>32811</v>
      </c>
      <c r="D809" s="0" t="n">
        <v>30</v>
      </c>
    </row>
    <row r="810" customFormat="false" ht="15" hidden="false" customHeight="false" outlineLevel="0" collapsed="false">
      <c r="A810" s="0" t="n">
        <v>1410</v>
      </c>
      <c r="B810" s="0" t="n">
        <v>5</v>
      </c>
      <c r="C810" s="38" t="n">
        <v>32841</v>
      </c>
      <c r="D810" s="0" t="n">
        <v>30</v>
      </c>
    </row>
    <row r="811" customFormat="false" ht="15" hidden="false" customHeight="false" outlineLevel="0" collapsed="false">
      <c r="A811" s="0" t="n">
        <v>1410</v>
      </c>
      <c r="B811" s="0" t="n">
        <v>6</v>
      </c>
      <c r="C811" s="38" t="n">
        <v>32871</v>
      </c>
      <c r="D811" s="0" t="n">
        <v>29</v>
      </c>
    </row>
    <row r="812" customFormat="false" ht="15" hidden="false" customHeight="false" outlineLevel="0" collapsed="false">
      <c r="A812" s="0" t="n">
        <v>1410</v>
      </c>
      <c r="B812" s="0" t="n">
        <v>7</v>
      </c>
      <c r="C812" s="38" t="n">
        <v>32900</v>
      </c>
      <c r="D812" s="0" t="n">
        <v>30</v>
      </c>
    </row>
    <row r="813" customFormat="false" ht="15" hidden="false" customHeight="false" outlineLevel="0" collapsed="false">
      <c r="A813" s="0" t="n">
        <v>1410</v>
      </c>
      <c r="B813" s="0" t="n">
        <v>8</v>
      </c>
      <c r="C813" s="38" t="n">
        <v>32930</v>
      </c>
      <c r="D813" s="0" t="n">
        <v>29</v>
      </c>
    </row>
    <row r="814" customFormat="false" ht="15" hidden="false" customHeight="false" outlineLevel="0" collapsed="false">
      <c r="A814" s="0" t="n">
        <v>1410</v>
      </c>
      <c r="B814" s="0" t="n">
        <v>9</v>
      </c>
      <c r="C814" s="38" t="n">
        <v>32959</v>
      </c>
      <c r="D814" s="0" t="n">
        <v>30</v>
      </c>
    </row>
    <row r="815" customFormat="false" ht="15" hidden="false" customHeight="false" outlineLevel="0" collapsed="false">
      <c r="A815" s="0" t="n">
        <v>1410</v>
      </c>
      <c r="B815" s="0" t="n">
        <v>10</v>
      </c>
      <c r="C815" s="38" t="n">
        <v>32989</v>
      </c>
      <c r="D815" s="0" t="n">
        <v>29</v>
      </c>
    </row>
    <row r="816" customFormat="false" ht="15" hidden="false" customHeight="false" outlineLevel="0" collapsed="false">
      <c r="A816" s="0" t="n">
        <v>1410</v>
      </c>
      <c r="B816" s="0" t="n">
        <v>11</v>
      </c>
      <c r="C816" s="38" t="n">
        <v>33018</v>
      </c>
      <c r="D816" s="0" t="n">
        <v>29</v>
      </c>
    </row>
    <row r="817" customFormat="false" ht="15" hidden="false" customHeight="false" outlineLevel="0" collapsed="false">
      <c r="A817" s="0" t="n">
        <v>1410</v>
      </c>
      <c r="B817" s="0" t="n">
        <v>12</v>
      </c>
      <c r="C817" s="38" t="n">
        <v>33047</v>
      </c>
      <c r="D817" s="0" t="n">
        <v>30</v>
      </c>
    </row>
    <row r="818" customFormat="false" ht="15" hidden="false" customHeight="false" outlineLevel="0" collapsed="false">
      <c r="A818" s="0" t="n">
        <v>1411</v>
      </c>
      <c r="B818" s="0" t="n">
        <v>1</v>
      </c>
      <c r="C818" s="38" t="n">
        <v>33077</v>
      </c>
      <c r="D818" s="0" t="n">
        <v>29</v>
      </c>
    </row>
    <row r="819" customFormat="false" ht="15" hidden="false" customHeight="false" outlineLevel="0" collapsed="false">
      <c r="A819" s="0" t="n">
        <v>1411</v>
      </c>
      <c r="B819" s="0" t="n">
        <v>2</v>
      </c>
      <c r="C819" s="38" t="n">
        <v>33106</v>
      </c>
      <c r="D819" s="0" t="n">
        <v>30</v>
      </c>
    </row>
    <row r="820" customFormat="false" ht="15" hidden="false" customHeight="false" outlineLevel="0" collapsed="false">
      <c r="A820" s="0" t="n">
        <v>1411</v>
      </c>
      <c r="B820" s="0" t="n">
        <v>3</v>
      </c>
      <c r="C820" s="38" t="n">
        <v>33136</v>
      </c>
      <c r="D820" s="0" t="n">
        <v>29</v>
      </c>
    </row>
    <row r="821" customFormat="false" ht="15" hidden="false" customHeight="false" outlineLevel="0" collapsed="false">
      <c r="A821" s="0" t="n">
        <v>1411</v>
      </c>
      <c r="B821" s="0" t="n">
        <v>4</v>
      </c>
      <c r="C821" s="38" t="n">
        <v>33165</v>
      </c>
      <c r="D821" s="0" t="n">
        <v>30</v>
      </c>
    </row>
    <row r="822" customFormat="false" ht="15" hidden="false" customHeight="false" outlineLevel="0" collapsed="false">
      <c r="A822" s="0" t="n">
        <v>1411</v>
      </c>
      <c r="B822" s="0" t="n">
        <v>5</v>
      </c>
      <c r="C822" s="38" t="n">
        <v>33195</v>
      </c>
      <c r="D822" s="0" t="n">
        <v>30</v>
      </c>
    </row>
    <row r="823" customFormat="false" ht="15" hidden="false" customHeight="false" outlineLevel="0" collapsed="false">
      <c r="A823" s="0" t="n">
        <v>1411</v>
      </c>
      <c r="B823" s="0" t="n">
        <v>6</v>
      </c>
      <c r="C823" s="38" t="n">
        <v>33225</v>
      </c>
      <c r="D823" s="0" t="n">
        <v>29</v>
      </c>
    </row>
    <row r="824" customFormat="false" ht="15" hidden="false" customHeight="false" outlineLevel="0" collapsed="false">
      <c r="A824" s="0" t="n">
        <v>1411</v>
      </c>
      <c r="B824" s="0" t="n">
        <v>7</v>
      </c>
      <c r="C824" s="38" t="n">
        <v>33254</v>
      </c>
      <c r="D824" s="0" t="n">
        <v>30</v>
      </c>
    </row>
    <row r="825" customFormat="false" ht="15" hidden="false" customHeight="false" outlineLevel="0" collapsed="false">
      <c r="A825" s="0" t="n">
        <v>1411</v>
      </c>
      <c r="B825" s="0" t="n">
        <v>8</v>
      </c>
      <c r="C825" s="38" t="n">
        <v>33284</v>
      </c>
      <c r="D825" s="0" t="n">
        <v>30</v>
      </c>
    </row>
    <row r="826" customFormat="false" ht="15" hidden="false" customHeight="false" outlineLevel="0" collapsed="false">
      <c r="A826" s="0" t="n">
        <v>1411</v>
      </c>
      <c r="B826" s="0" t="n">
        <v>9</v>
      </c>
      <c r="C826" s="38" t="n">
        <v>33314</v>
      </c>
      <c r="D826" s="0" t="n">
        <v>29</v>
      </c>
    </row>
    <row r="827" customFormat="false" ht="15" hidden="false" customHeight="false" outlineLevel="0" collapsed="false">
      <c r="A827" s="0" t="n">
        <v>1411</v>
      </c>
      <c r="B827" s="0" t="n">
        <v>10</v>
      </c>
      <c r="C827" s="38" t="n">
        <v>33343</v>
      </c>
      <c r="D827" s="0" t="n">
        <v>30</v>
      </c>
    </row>
    <row r="828" customFormat="false" ht="15" hidden="false" customHeight="false" outlineLevel="0" collapsed="false">
      <c r="A828" s="0" t="n">
        <v>1411</v>
      </c>
      <c r="B828" s="0" t="n">
        <v>11</v>
      </c>
      <c r="C828" s="38" t="n">
        <v>33373</v>
      </c>
      <c r="D828" s="0" t="n">
        <v>29</v>
      </c>
    </row>
    <row r="829" customFormat="false" ht="15" hidden="false" customHeight="false" outlineLevel="0" collapsed="false">
      <c r="A829" s="0" t="n">
        <v>1411</v>
      </c>
      <c r="B829" s="0" t="n">
        <v>12</v>
      </c>
      <c r="C829" s="38" t="n">
        <v>33402</v>
      </c>
      <c r="D829" s="0" t="n">
        <v>29</v>
      </c>
    </row>
    <row r="830" customFormat="false" ht="15" hidden="false" customHeight="false" outlineLevel="0" collapsed="false">
      <c r="A830" s="0" t="n">
        <v>1412</v>
      </c>
      <c r="B830" s="0" t="n">
        <v>1</v>
      </c>
      <c r="C830" s="38" t="n">
        <v>33431</v>
      </c>
      <c r="D830" s="0" t="n">
        <v>30</v>
      </c>
    </row>
    <row r="831" customFormat="false" ht="15" hidden="false" customHeight="false" outlineLevel="0" collapsed="false">
      <c r="A831" s="0" t="n">
        <v>1412</v>
      </c>
      <c r="B831" s="0" t="n">
        <v>2</v>
      </c>
      <c r="C831" s="38" t="n">
        <v>33461</v>
      </c>
      <c r="D831" s="0" t="n">
        <v>29</v>
      </c>
    </row>
    <row r="832" customFormat="false" ht="15" hidden="false" customHeight="false" outlineLevel="0" collapsed="false">
      <c r="A832" s="0" t="n">
        <v>1412</v>
      </c>
      <c r="B832" s="0" t="n">
        <v>3</v>
      </c>
      <c r="C832" s="38" t="n">
        <v>33490</v>
      </c>
      <c r="D832" s="0" t="n">
        <v>29</v>
      </c>
    </row>
    <row r="833" customFormat="false" ht="15" hidden="false" customHeight="false" outlineLevel="0" collapsed="false">
      <c r="A833" s="0" t="n">
        <v>1412</v>
      </c>
      <c r="B833" s="0" t="n">
        <v>4</v>
      </c>
      <c r="C833" s="38" t="n">
        <v>33519</v>
      </c>
      <c r="D833" s="0" t="n">
        <v>30</v>
      </c>
    </row>
    <row r="834" customFormat="false" ht="15" hidden="false" customHeight="false" outlineLevel="0" collapsed="false">
      <c r="A834" s="0" t="n">
        <v>1412</v>
      </c>
      <c r="B834" s="0" t="n">
        <v>5</v>
      </c>
      <c r="C834" s="38" t="n">
        <v>33549</v>
      </c>
      <c r="D834" s="0" t="n">
        <v>30</v>
      </c>
    </row>
    <row r="835" customFormat="false" ht="15" hidden="false" customHeight="false" outlineLevel="0" collapsed="false">
      <c r="A835" s="0" t="n">
        <v>1412</v>
      </c>
      <c r="B835" s="0" t="n">
        <v>6</v>
      </c>
      <c r="C835" s="38" t="n">
        <v>33579</v>
      </c>
      <c r="D835" s="0" t="n">
        <v>29</v>
      </c>
    </row>
    <row r="836" customFormat="false" ht="15" hidden="false" customHeight="false" outlineLevel="0" collapsed="false">
      <c r="A836" s="0" t="n">
        <v>1412</v>
      </c>
      <c r="B836" s="0" t="n">
        <v>7</v>
      </c>
      <c r="C836" s="38" t="n">
        <v>33608</v>
      </c>
      <c r="D836" s="0" t="n">
        <v>30</v>
      </c>
    </row>
    <row r="837" customFormat="false" ht="15" hidden="false" customHeight="false" outlineLevel="0" collapsed="false">
      <c r="A837" s="0" t="n">
        <v>1412</v>
      </c>
      <c r="B837" s="0" t="n">
        <v>8</v>
      </c>
      <c r="C837" s="38" t="n">
        <v>33638</v>
      </c>
      <c r="D837" s="0" t="n">
        <v>30</v>
      </c>
    </row>
    <row r="838" customFormat="false" ht="15" hidden="false" customHeight="false" outlineLevel="0" collapsed="false">
      <c r="A838" s="0" t="n">
        <v>1412</v>
      </c>
      <c r="B838" s="0" t="n">
        <v>9</v>
      </c>
      <c r="C838" s="38" t="n">
        <v>33668</v>
      </c>
      <c r="D838" s="0" t="n">
        <v>30</v>
      </c>
    </row>
    <row r="839" customFormat="false" ht="15" hidden="false" customHeight="false" outlineLevel="0" collapsed="false">
      <c r="A839" s="0" t="n">
        <v>1412</v>
      </c>
      <c r="B839" s="0" t="n">
        <v>10</v>
      </c>
      <c r="C839" s="38" t="n">
        <v>33698</v>
      </c>
      <c r="D839" s="0" t="n">
        <v>29</v>
      </c>
    </row>
    <row r="840" customFormat="false" ht="15" hidden="false" customHeight="false" outlineLevel="0" collapsed="false">
      <c r="A840" s="0" t="n">
        <v>1412</v>
      </c>
      <c r="B840" s="0" t="n">
        <v>11</v>
      </c>
      <c r="C840" s="38" t="n">
        <v>33727</v>
      </c>
      <c r="D840" s="0" t="n">
        <v>30</v>
      </c>
    </row>
    <row r="841" customFormat="false" ht="15" hidden="false" customHeight="false" outlineLevel="0" collapsed="false">
      <c r="A841" s="0" t="n">
        <v>1412</v>
      </c>
      <c r="B841" s="0" t="n">
        <v>12</v>
      </c>
      <c r="C841" s="38" t="n">
        <v>33757</v>
      </c>
      <c r="D841" s="0" t="n">
        <v>29</v>
      </c>
    </row>
    <row r="842" customFormat="false" ht="15" hidden="false" customHeight="false" outlineLevel="0" collapsed="false">
      <c r="A842" s="0" t="n">
        <v>1413</v>
      </c>
      <c r="B842" s="0" t="n">
        <v>1</v>
      </c>
      <c r="C842" s="38" t="n">
        <v>33786</v>
      </c>
      <c r="D842" s="0" t="n">
        <v>29</v>
      </c>
    </row>
    <row r="843" customFormat="false" ht="15" hidden="false" customHeight="false" outlineLevel="0" collapsed="false">
      <c r="A843" s="0" t="n">
        <v>1413</v>
      </c>
      <c r="B843" s="0" t="n">
        <v>2</v>
      </c>
      <c r="C843" s="38" t="n">
        <v>33815</v>
      </c>
      <c r="D843" s="0" t="n">
        <v>30</v>
      </c>
    </row>
    <row r="844" customFormat="false" ht="15" hidden="false" customHeight="false" outlineLevel="0" collapsed="false">
      <c r="A844" s="0" t="n">
        <v>1413</v>
      </c>
      <c r="B844" s="0" t="n">
        <v>3</v>
      </c>
      <c r="C844" s="38" t="n">
        <v>33845</v>
      </c>
      <c r="D844" s="0" t="n">
        <v>29</v>
      </c>
    </row>
    <row r="845" customFormat="false" ht="15" hidden="false" customHeight="false" outlineLevel="0" collapsed="false">
      <c r="A845" s="0" t="n">
        <v>1413</v>
      </c>
      <c r="B845" s="0" t="n">
        <v>4</v>
      </c>
      <c r="C845" s="38" t="n">
        <v>33874</v>
      </c>
      <c r="D845" s="0" t="n">
        <v>29</v>
      </c>
    </row>
    <row r="846" customFormat="false" ht="15" hidden="false" customHeight="false" outlineLevel="0" collapsed="false">
      <c r="A846" s="0" t="n">
        <v>1413</v>
      </c>
      <c r="B846" s="0" t="n">
        <v>5</v>
      </c>
      <c r="C846" s="38" t="n">
        <v>33903</v>
      </c>
      <c r="D846" s="0" t="n">
        <v>30</v>
      </c>
    </row>
    <row r="847" customFormat="false" ht="15" hidden="false" customHeight="false" outlineLevel="0" collapsed="false">
      <c r="A847" s="0" t="n">
        <v>1413</v>
      </c>
      <c r="B847" s="0" t="n">
        <v>6</v>
      </c>
      <c r="C847" s="38" t="n">
        <v>33933</v>
      </c>
      <c r="D847" s="0" t="n">
        <v>30</v>
      </c>
    </row>
    <row r="848" customFormat="false" ht="15" hidden="false" customHeight="false" outlineLevel="0" collapsed="false">
      <c r="A848" s="0" t="n">
        <v>1413</v>
      </c>
      <c r="B848" s="0" t="n">
        <v>7</v>
      </c>
      <c r="C848" s="38" t="n">
        <v>33963</v>
      </c>
      <c r="D848" s="0" t="n">
        <v>29</v>
      </c>
    </row>
    <row r="849" customFormat="false" ht="15" hidden="false" customHeight="false" outlineLevel="0" collapsed="false">
      <c r="A849" s="0" t="n">
        <v>1413</v>
      </c>
      <c r="B849" s="0" t="n">
        <v>8</v>
      </c>
      <c r="C849" s="38" t="n">
        <v>33992</v>
      </c>
      <c r="D849" s="0" t="n">
        <v>30</v>
      </c>
    </row>
    <row r="850" customFormat="false" ht="15" hidden="false" customHeight="false" outlineLevel="0" collapsed="false">
      <c r="A850" s="0" t="n">
        <v>1413</v>
      </c>
      <c r="B850" s="0" t="n">
        <v>9</v>
      </c>
      <c r="C850" s="38" t="n">
        <v>34022</v>
      </c>
      <c r="D850" s="0" t="n">
        <v>30</v>
      </c>
    </row>
    <row r="851" customFormat="false" ht="15" hidden="false" customHeight="false" outlineLevel="0" collapsed="false">
      <c r="A851" s="0" t="n">
        <v>1413</v>
      </c>
      <c r="B851" s="0" t="n">
        <v>10</v>
      </c>
      <c r="C851" s="38" t="n">
        <v>34052</v>
      </c>
      <c r="D851" s="0" t="n">
        <v>29</v>
      </c>
    </row>
    <row r="852" customFormat="false" ht="15" hidden="false" customHeight="false" outlineLevel="0" collapsed="false">
      <c r="A852" s="0" t="n">
        <v>1413</v>
      </c>
      <c r="B852" s="0" t="n">
        <v>11</v>
      </c>
      <c r="C852" s="38" t="n">
        <v>34081</v>
      </c>
      <c r="D852" s="0" t="n">
        <v>30</v>
      </c>
    </row>
    <row r="853" customFormat="false" ht="15" hidden="false" customHeight="false" outlineLevel="0" collapsed="false">
      <c r="A853" s="0" t="n">
        <v>1413</v>
      </c>
      <c r="B853" s="0" t="n">
        <v>12</v>
      </c>
      <c r="C853" s="38" t="n">
        <v>34111</v>
      </c>
      <c r="D853" s="0" t="n">
        <v>30</v>
      </c>
    </row>
    <row r="854" customFormat="false" ht="15" hidden="false" customHeight="false" outlineLevel="0" collapsed="false">
      <c r="A854" s="0" t="n">
        <v>1414</v>
      </c>
      <c r="B854" s="0" t="n">
        <v>1</v>
      </c>
      <c r="C854" s="38" t="n">
        <v>34141</v>
      </c>
      <c r="D854" s="0" t="n">
        <v>29</v>
      </c>
    </row>
    <row r="855" customFormat="false" ht="15" hidden="false" customHeight="false" outlineLevel="0" collapsed="false">
      <c r="A855" s="0" t="n">
        <v>1414</v>
      </c>
      <c r="B855" s="0" t="n">
        <v>2</v>
      </c>
      <c r="C855" s="38" t="n">
        <v>34170</v>
      </c>
      <c r="D855" s="0" t="n">
        <v>29</v>
      </c>
    </row>
    <row r="856" customFormat="false" ht="15" hidden="false" customHeight="false" outlineLevel="0" collapsed="false">
      <c r="A856" s="0" t="n">
        <v>1414</v>
      </c>
      <c r="B856" s="0" t="n">
        <v>3</v>
      </c>
      <c r="C856" s="38" t="n">
        <v>34199</v>
      </c>
      <c r="D856" s="0" t="n">
        <v>30</v>
      </c>
    </row>
    <row r="857" customFormat="false" ht="15" hidden="false" customHeight="false" outlineLevel="0" collapsed="false">
      <c r="A857" s="0" t="n">
        <v>1414</v>
      </c>
      <c r="B857" s="0" t="n">
        <v>4</v>
      </c>
      <c r="C857" s="38" t="n">
        <v>34229</v>
      </c>
      <c r="D857" s="0" t="n">
        <v>29</v>
      </c>
    </row>
    <row r="858" customFormat="false" ht="15" hidden="false" customHeight="false" outlineLevel="0" collapsed="false">
      <c r="A858" s="0" t="n">
        <v>1414</v>
      </c>
      <c r="B858" s="0" t="n">
        <v>5</v>
      </c>
      <c r="C858" s="38" t="n">
        <v>34258</v>
      </c>
      <c r="D858" s="0" t="n">
        <v>29</v>
      </c>
    </row>
    <row r="859" customFormat="false" ht="15" hidden="false" customHeight="false" outlineLevel="0" collapsed="false">
      <c r="A859" s="0" t="n">
        <v>1414</v>
      </c>
      <c r="B859" s="0" t="n">
        <v>6</v>
      </c>
      <c r="C859" s="38" t="n">
        <v>34287</v>
      </c>
      <c r="D859" s="0" t="n">
        <v>30</v>
      </c>
    </row>
    <row r="860" customFormat="false" ht="15" hidden="false" customHeight="false" outlineLevel="0" collapsed="false">
      <c r="A860" s="0" t="n">
        <v>1414</v>
      </c>
      <c r="B860" s="0" t="n">
        <v>7</v>
      </c>
      <c r="C860" s="38" t="n">
        <v>34317</v>
      </c>
      <c r="D860" s="0" t="n">
        <v>29</v>
      </c>
    </row>
    <row r="861" customFormat="false" ht="15" hidden="false" customHeight="false" outlineLevel="0" collapsed="false">
      <c r="A861" s="0" t="n">
        <v>1414</v>
      </c>
      <c r="B861" s="0" t="n">
        <v>8</v>
      </c>
      <c r="C861" s="38" t="n">
        <v>34346</v>
      </c>
      <c r="D861" s="0" t="n">
        <v>30</v>
      </c>
    </row>
    <row r="862" customFormat="false" ht="15" hidden="false" customHeight="false" outlineLevel="0" collapsed="false">
      <c r="A862" s="0" t="n">
        <v>1414</v>
      </c>
      <c r="B862" s="0" t="n">
        <v>9</v>
      </c>
      <c r="C862" s="38" t="n">
        <v>34376</v>
      </c>
      <c r="D862" s="0" t="n">
        <v>30</v>
      </c>
    </row>
    <row r="863" customFormat="false" ht="15" hidden="false" customHeight="false" outlineLevel="0" collapsed="false">
      <c r="A863" s="0" t="n">
        <v>1414</v>
      </c>
      <c r="B863" s="0" t="n">
        <v>10</v>
      </c>
      <c r="C863" s="38" t="n">
        <v>34406</v>
      </c>
      <c r="D863" s="0" t="n">
        <v>30</v>
      </c>
    </row>
    <row r="864" customFormat="false" ht="15" hidden="false" customHeight="false" outlineLevel="0" collapsed="false">
      <c r="A864" s="0" t="n">
        <v>1414</v>
      </c>
      <c r="B864" s="0" t="n">
        <v>11</v>
      </c>
      <c r="C864" s="38" t="n">
        <v>34436</v>
      </c>
      <c r="D864" s="0" t="n">
        <v>29</v>
      </c>
    </row>
    <row r="865" customFormat="false" ht="15" hidden="false" customHeight="false" outlineLevel="0" collapsed="false">
      <c r="A865" s="0" t="n">
        <v>1414</v>
      </c>
      <c r="B865" s="0" t="n">
        <v>12</v>
      </c>
      <c r="C865" s="38" t="n">
        <v>34465</v>
      </c>
      <c r="D865" s="0" t="n">
        <v>30</v>
      </c>
    </row>
    <row r="866" customFormat="false" ht="15" hidden="false" customHeight="false" outlineLevel="0" collapsed="false">
      <c r="A866" s="0" t="n">
        <v>1415</v>
      </c>
      <c r="B866" s="0" t="n">
        <v>1</v>
      </c>
      <c r="C866" s="38" t="n">
        <v>34495</v>
      </c>
      <c r="D866" s="0" t="n">
        <v>29</v>
      </c>
    </row>
    <row r="867" customFormat="false" ht="15" hidden="false" customHeight="false" outlineLevel="0" collapsed="false">
      <c r="A867" s="0" t="n">
        <v>1415</v>
      </c>
      <c r="B867" s="0" t="n">
        <v>2</v>
      </c>
      <c r="C867" s="38" t="n">
        <v>34524</v>
      </c>
      <c r="D867" s="0" t="n">
        <v>30</v>
      </c>
    </row>
    <row r="868" customFormat="false" ht="15" hidden="false" customHeight="false" outlineLevel="0" collapsed="false">
      <c r="A868" s="0" t="n">
        <v>1415</v>
      </c>
      <c r="B868" s="0" t="n">
        <v>3</v>
      </c>
      <c r="C868" s="38" t="n">
        <v>34554</v>
      </c>
      <c r="D868" s="0" t="n">
        <v>29</v>
      </c>
    </row>
    <row r="869" customFormat="false" ht="15" hidden="false" customHeight="false" outlineLevel="0" collapsed="false">
      <c r="A869" s="0" t="n">
        <v>1415</v>
      </c>
      <c r="B869" s="0" t="n">
        <v>4</v>
      </c>
      <c r="C869" s="38" t="n">
        <v>34583</v>
      </c>
      <c r="D869" s="0" t="n">
        <v>30</v>
      </c>
    </row>
    <row r="870" customFormat="false" ht="15" hidden="false" customHeight="false" outlineLevel="0" collapsed="false">
      <c r="A870" s="0" t="n">
        <v>1415</v>
      </c>
      <c r="B870" s="0" t="n">
        <v>5</v>
      </c>
      <c r="C870" s="38" t="n">
        <v>34613</v>
      </c>
      <c r="D870" s="0" t="n">
        <v>29</v>
      </c>
    </row>
    <row r="871" customFormat="false" ht="15" hidden="false" customHeight="false" outlineLevel="0" collapsed="false">
      <c r="A871" s="0" t="n">
        <v>1415</v>
      </c>
      <c r="B871" s="0" t="n">
        <v>6</v>
      </c>
      <c r="C871" s="38" t="n">
        <v>34642</v>
      </c>
      <c r="D871" s="0" t="n">
        <v>29</v>
      </c>
    </row>
    <row r="872" customFormat="false" ht="15" hidden="false" customHeight="false" outlineLevel="0" collapsed="false">
      <c r="A872" s="0" t="n">
        <v>1415</v>
      </c>
      <c r="B872" s="0" t="n">
        <v>7</v>
      </c>
      <c r="C872" s="38" t="n">
        <v>34671</v>
      </c>
      <c r="D872" s="0" t="n">
        <v>30</v>
      </c>
    </row>
    <row r="873" customFormat="false" ht="15" hidden="false" customHeight="false" outlineLevel="0" collapsed="false">
      <c r="A873" s="0" t="n">
        <v>1415</v>
      </c>
      <c r="B873" s="0" t="n">
        <v>8</v>
      </c>
      <c r="C873" s="38" t="n">
        <v>34701</v>
      </c>
      <c r="D873" s="0" t="n">
        <v>29</v>
      </c>
    </row>
    <row r="874" customFormat="false" ht="15" hidden="false" customHeight="false" outlineLevel="0" collapsed="false">
      <c r="A874" s="0" t="n">
        <v>1415</v>
      </c>
      <c r="B874" s="0" t="n">
        <v>9</v>
      </c>
      <c r="C874" s="38" t="n">
        <v>34730</v>
      </c>
      <c r="D874" s="0" t="n">
        <v>30</v>
      </c>
    </row>
    <row r="875" customFormat="false" ht="15" hidden="false" customHeight="false" outlineLevel="0" collapsed="false">
      <c r="A875" s="0" t="n">
        <v>1415</v>
      </c>
      <c r="B875" s="0" t="n">
        <v>10</v>
      </c>
      <c r="C875" s="38" t="n">
        <v>34760</v>
      </c>
      <c r="D875" s="0" t="n">
        <v>30</v>
      </c>
    </row>
    <row r="876" customFormat="false" ht="15" hidden="false" customHeight="false" outlineLevel="0" collapsed="false">
      <c r="A876" s="0" t="n">
        <v>1415</v>
      </c>
      <c r="B876" s="0" t="n">
        <v>11</v>
      </c>
      <c r="C876" s="38" t="n">
        <v>34790</v>
      </c>
      <c r="D876" s="0" t="n">
        <v>29</v>
      </c>
    </row>
    <row r="877" customFormat="false" ht="15" hidden="false" customHeight="false" outlineLevel="0" collapsed="false">
      <c r="A877" s="0" t="n">
        <v>1415</v>
      </c>
      <c r="B877" s="0" t="n">
        <v>12</v>
      </c>
      <c r="C877" s="38" t="n">
        <v>34819</v>
      </c>
      <c r="D877" s="0" t="n">
        <v>30</v>
      </c>
    </row>
    <row r="878" customFormat="false" ht="15" hidden="false" customHeight="false" outlineLevel="0" collapsed="false">
      <c r="A878" s="0" t="n">
        <v>1416</v>
      </c>
      <c r="B878" s="0" t="n">
        <v>1</v>
      </c>
      <c r="C878" s="38" t="n">
        <v>34849</v>
      </c>
      <c r="D878" s="0" t="n">
        <v>30</v>
      </c>
    </row>
    <row r="879" customFormat="false" ht="15" hidden="false" customHeight="false" outlineLevel="0" collapsed="false">
      <c r="A879" s="0" t="n">
        <v>1416</v>
      </c>
      <c r="B879" s="0" t="n">
        <v>2</v>
      </c>
      <c r="C879" s="38" t="n">
        <v>34879</v>
      </c>
      <c r="D879" s="0" t="n">
        <v>29</v>
      </c>
    </row>
    <row r="880" customFormat="false" ht="15" hidden="false" customHeight="false" outlineLevel="0" collapsed="false">
      <c r="A880" s="0" t="n">
        <v>1416</v>
      </c>
      <c r="B880" s="0" t="n">
        <v>3</v>
      </c>
      <c r="C880" s="38" t="n">
        <v>34908</v>
      </c>
      <c r="D880" s="0" t="n">
        <v>30</v>
      </c>
    </row>
    <row r="881" customFormat="false" ht="15" hidden="false" customHeight="false" outlineLevel="0" collapsed="false">
      <c r="A881" s="0" t="n">
        <v>1416</v>
      </c>
      <c r="B881" s="0" t="n">
        <v>4</v>
      </c>
      <c r="C881" s="38" t="n">
        <v>34938</v>
      </c>
      <c r="D881" s="0" t="n">
        <v>29</v>
      </c>
    </row>
    <row r="882" customFormat="false" ht="15" hidden="false" customHeight="false" outlineLevel="0" collapsed="false">
      <c r="A882" s="0" t="n">
        <v>1416</v>
      </c>
      <c r="B882" s="0" t="n">
        <v>5</v>
      </c>
      <c r="C882" s="38" t="n">
        <v>34967</v>
      </c>
      <c r="D882" s="0" t="n">
        <v>30</v>
      </c>
    </row>
    <row r="883" customFormat="false" ht="15" hidden="false" customHeight="false" outlineLevel="0" collapsed="false">
      <c r="A883" s="0" t="n">
        <v>1416</v>
      </c>
      <c r="B883" s="0" t="n">
        <v>6</v>
      </c>
      <c r="C883" s="38" t="n">
        <v>34997</v>
      </c>
      <c r="D883" s="0" t="n">
        <v>29</v>
      </c>
    </row>
    <row r="884" customFormat="false" ht="15" hidden="false" customHeight="false" outlineLevel="0" collapsed="false">
      <c r="A884" s="0" t="n">
        <v>1416</v>
      </c>
      <c r="B884" s="0" t="n">
        <v>7</v>
      </c>
      <c r="C884" s="38" t="n">
        <v>35026</v>
      </c>
      <c r="D884" s="0" t="n">
        <v>30</v>
      </c>
    </row>
    <row r="885" customFormat="false" ht="15" hidden="false" customHeight="false" outlineLevel="0" collapsed="false">
      <c r="A885" s="0" t="n">
        <v>1416</v>
      </c>
      <c r="B885" s="0" t="n">
        <v>8</v>
      </c>
      <c r="C885" s="38" t="n">
        <v>35056</v>
      </c>
      <c r="D885" s="0" t="n">
        <v>29</v>
      </c>
    </row>
    <row r="886" customFormat="false" ht="15" hidden="false" customHeight="false" outlineLevel="0" collapsed="false">
      <c r="A886" s="0" t="n">
        <v>1416</v>
      </c>
      <c r="B886" s="0" t="n">
        <v>9</v>
      </c>
      <c r="C886" s="38" t="n">
        <v>35085</v>
      </c>
      <c r="D886" s="0" t="n">
        <v>29</v>
      </c>
    </row>
    <row r="887" customFormat="false" ht="15" hidden="false" customHeight="false" outlineLevel="0" collapsed="false">
      <c r="A887" s="0" t="n">
        <v>1416</v>
      </c>
      <c r="B887" s="0" t="n">
        <v>10</v>
      </c>
      <c r="C887" s="38" t="n">
        <v>35114</v>
      </c>
      <c r="D887" s="0" t="n">
        <v>30</v>
      </c>
    </row>
    <row r="888" customFormat="false" ht="15" hidden="false" customHeight="false" outlineLevel="0" collapsed="false">
      <c r="A888" s="0" t="n">
        <v>1416</v>
      </c>
      <c r="B888" s="0" t="n">
        <v>11</v>
      </c>
      <c r="C888" s="38" t="n">
        <v>35144</v>
      </c>
      <c r="D888" s="0" t="n">
        <v>29</v>
      </c>
    </row>
    <row r="889" customFormat="false" ht="15" hidden="false" customHeight="false" outlineLevel="0" collapsed="false">
      <c r="A889" s="0" t="n">
        <v>1416</v>
      </c>
      <c r="B889" s="0" t="n">
        <v>12</v>
      </c>
      <c r="C889" s="38" t="n">
        <v>35173</v>
      </c>
      <c r="D889" s="0" t="n">
        <v>30</v>
      </c>
    </row>
    <row r="890" customFormat="false" ht="15" hidden="false" customHeight="false" outlineLevel="0" collapsed="false">
      <c r="A890" s="0" t="n">
        <v>1417</v>
      </c>
      <c r="B890" s="0" t="n">
        <v>1</v>
      </c>
      <c r="C890" s="38" t="n">
        <v>35203</v>
      </c>
      <c r="D890" s="0" t="n">
        <v>30</v>
      </c>
    </row>
    <row r="891" customFormat="false" ht="15" hidden="false" customHeight="false" outlineLevel="0" collapsed="false">
      <c r="A891" s="0" t="n">
        <v>1417</v>
      </c>
      <c r="B891" s="0" t="n">
        <v>2</v>
      </c>
      <c r="C891" s="38" t="n">
        <v>35233</v>
      </c>
      <c r="D891" s="0" t="n">
        <v>29</v>
      </c>
    </row>
    <row r="892" customFormat="false" ht="15" hidden="false" customHeight="false" outlineLevel="0" collapsed="false">
      <c r="A892" s="0" t="n">
        <v>1417</v>
      </c>
      <c r="B892" s="0" t="n">
        <v>3</v>
      </c>
      <c r="C892" s="38" t="n">
        <v>35262</v>
      </c>
      <c r="D892" s="0" t="n">
        <v>30</v>
      </c>
    </row>
    <row r="893" customFormat="false" ht="15" hidden="false" customHeight="false" outlineLevel="0" collapsed="false">
      <c r="A893" s="0" t="n">
        <v>1417</v>
      </c>
      <c r="B893" s="0" t="n">
        <v>4</v>
      </c>
      <c r="C893" s="38" t="n">
        <v>35292</v>
      </c>
      <c r="D893" s="0" t="n">
        <v>29</v>
      </c>
    </row>
    <row r="894" customFormat="false" ht="15" hidden="false" customHeight="false" outlineLevel="0" collapsed="false">
      <c r="A894" s="0" t="n">
        <v>1417</v>
      </c>
      <c r="B894" s="0" t="n">
        <v>5</v>
      </c>
      <c r="C894" s="38" t="n">
        <v>35321</v>
      </c>
      <c r="D894" s="0" t="n">
        <v>30</v>
      </c>
    </row>
    <row r="895" customFormat="false" ht="15" hidden="false" customHeight="false" outlineLevel="0" collapsed="false">
      <c r="A895" s="0" t="n">
        <v>1417</v>
      </c>
      <c r="B895" s="0" t="n">
        <v>6</v>
      </c>
      <c r="C895" s="38" t="n">
        <v>35351</v>
      </c>
      <c r="D895" s="0" t="n">
        <v>30</v>
      </c>
    </row>
    <row r="896" customFormat="false" ht="15" hidden="false" customHeight="false" outlineLevel="0" collapsed="false">
      <c r="A896" s="0" t="n">
        <v>1417</v>
      </c>
      <c r="B896" s="0" t="n">
        <v>7</v>
      </c>
      <c r="C896" s="38" t="n">
        <v>35381</v>
      </c>
      <c r="D896" s="0" t="n">
        <v>29</v>
      </c>
    </row>
    <row r="897" customFormat="false" ht="15" hidden="false" customHeight="false" outlineLevel="0" collapsed="false">
      <c r="A897" s="0" t="n">
        <v>1417</v>
      </c>
      <c r="B897" s="0" t="n">
        <v>8</v>
      </c>
      <c r="C897" s="38" t="n">
        <v>35410</v>
      </c>
      <c r="D897" s="0" t="n">
        <v>30</v>
      </c>
    </row>
    <row r="898" customFormat="false" ht="15" hidden="false" customHeight="false" outlineLevel="0" collapsed="false">
      <c r="A898" s="0" t="n">
        <v>1417</v>
      </c>
      <c r="B898" s="0" t="n">
        <v>9</v>
      </c>
      <c r="C898" s="38" t="n">
        <v>35440</v>
      </c>
      <c r="D898" s="0" t="n">
        <v>29</v>
      </c>
    </row>
    <row r="899" customFormat="false" ht="15" hidden="false" customHeight="false" outlineLevel="0" collapsed="false">
      <c r="A899" s="0" t="n">
        <v>1417</v>
      </c>
      <c r="B899" s="0" t="n">
        <v>10</v>
      </c>
      <c r="C899" s="38" t="n">
        <v>35469</v>
      </c>
      <c r="D899" s="0" t="n">
        <v>30</v>
      </c>
    </row>
    <row r="900" customFormat="false" ht="15" hidden="false" customHeight="false" outlineLevel="0" collapsed="false">
      <c r="A900" s="0" t="n">
        <v>1417</v>
      </c>
      <c r="B900" s="0" t="n">
        <v>11</v>
      </c>
      <c r="C900" s="38" t="n">
        <v>35499</v>
      </c>
      <c r="D900" s="0" t="n">
        <v>29</v>
      </c>
    </row>
    <row r="901" customFormat="false" ht="15" hidden="false" customHeight="false" outlineLevel="0" collapsed="false">
      <c r="A901" s="0" t="n">
        <v>1417</v>
      </c>
      <c r="B901" s="0" t="n">
        <v>12</v>
      </c>
      <c r="C901" s="38" t="n">
        <v>35528</v>
      </c>
      <c r="D901" s="0" t="n">
        <v>29</v>
      </c>
    </row>
    <row r="902" customFormat="false" ht="15" hidden="false" customHeight="false" outlineLevel="0" collapsed="false">
      <c r="A902" s="0" t="n">
        <v>1418</v>
      </c>
      <c r="B902" s="0" t="n">
        <v>1</v>
      </c>
      <c r="C902" s="38" t="n">
        <v>35557</v>
      </c>
      <c r="D902" s="0" t="n">
        <v>30</v>
      </c>
    </row>
    <row r="903" customFormat="false" ht="15" hidden="false" customHeight="false" outlineLevel="0" collapsed="false">
      <c r="A903" s="0" t="n">
        <v>1418</v>
      </c>
      <c r="B903" s="0" t="n">
        <v>2</v>
      </c>
      <c r="C903" s="38" t="n">
        <v>35587</v>
      </c>
      <c r="D903" s="0" t="n">
        <v>29</v>
      </c>
    </row>
    <row r="904" customFormat="false" ht="15" hidden="false" customHeight="false" outlineLevel="0" collapsed="false">
      <c r="A904" s="0" t="n">
        <v>1418</v>
      </c>
      <c r="B904" s="0" t="n">
        <v>3</v>
      </c>
      <c r="C904" s="38" t="n">
        <v>35616</v>
      </c>
      <c r="D904" s="0" t="n">
        <v>30</v>
      </c>
    </row>
    <row r="905" customFormat="false" ht="15" hidden="false" customHeight="false" outlineLevel="0" collapsed="false">
      <c r="A905" s="0" t="n">
        <v>1418</v>
      </c>
      <c r="B905" s="0" t="n">
        <v>4</v>
      </c>
      <c r="C905" s="38" t="n">
        <v>35646</v>
      </c>
      <c r="D905" s="0" t="n">
        <v>29</v>
      </c>
    </row>
    <row r="906" customFormat="false" ht="15" hidden="false" customHeight="false" outlineLevel="0" collapsed="false">
      <c r="A906" s="0" t="n">
        <v>1418</v>
      </c>
      <c r="B906" s="0" t="n">
        <v>5</v>
      </c>
      <c r="C906" s="38" t="n">
        <v>35675</v>
      </c>
      <c r="D906" s="0" t="n">
        <v>30</v>
      </c>
    </row>
    <row r="907" customFormat="false" ht="15" hidden="false" customHeight="false" outlineLevel="0" collapsed="false">
      <c r="A907" s="0" t="n">
        <v>1418</v>
      </c>
      <c r="B907" s="0" t="n">
        <v>6</v>
      </c>
      <c r="C907" s="38" t="n">
        <v>35705</v>
      </c>
      <c r="D907" s="0" t="n">
        <v>30</v>
      </c>
    </row>
    <row r="908" customFormat="false" ht="15" hidden="false" customHeight="false" outlineLevel="0" collapsed="false">
      <c r="A908" s="0" t="n">
        <v>1418</v>
      </c>
      <c r="B908" s="0" t="n">
        <v>7</v>
      </c>
      <c r="C908" s="38" t="n">
        <v>35735</v>
      </c>
      <c r="D908" s="0" t="n">
        <v>30</v>
      </c>
    </row>
    <row r="909" customFormat="false" ht="15" hidden="false" customHeight="false" outlineLevel="0" collapsed="false">
      <c r="A909" s="0" t="n">
        <v>1418</v>
      </c>
      <c r="B909" s="0" t="n">
        <v>8</v>
      </c>
      <c r="C909" s="38" t="n">
        <v>35765</v>
      </c>
      <c r="D909" s="0" t="n">
        <v>29</v>
      </c>
    </row>
    <row r="910" customFormat="false" ht="15" hidden="false" customHeight="false" outlineLevel="0" collapsed="false">
      <c r="A910" s="0" t="n">
        <v>1418</v>
      </c>
      <c r="B910" s="0" t="n">
        <v>9</v>
      </c>
      <c r="C910" s="38" t="n">
        <v>35794</v>
      </c>
      <c r="D910" s="0" t="n">
        <v>30</v>
      </c>
    </row>
    <row r="911" customFormat="false" ht="15" hidden="false" customHeight="false" outlineLevel="0" collapsed="false">
      <c r="A911" s="0" t="n">
        <v>1418</v>
      </c>
      <c r="B911" s="0" t="n">
        <v>10</v>
      </c>
      <c r="C911" s="38" t="n">
        <v>35824</v>
      </c>
      <c r="D911" s="0" t="n">
        <v>29</v>
      </c>
    </row>
    <row r="912" customFormat="false" ht="15" hidden="false" customHeight="false" outlineLevel="0" collapsed="false">
      <c r="A912" s="0" t="n">
        <v>1418</v>
      </c>
      <c r="B912" s="0" t="n">
        <v>11</v>
      </c>
      <c r="C912" s="38" t="n">
        <v>35853</v>
      </c>
      <c r="D912" s="0" t="n">
        <v>30</v>
      </c>
    </row>
    <row r="913" customFormat="false" ht="15" hidden="false" customHeight="false" outlineLevel="0" collapsed="false">
      <c r="A913" s="0" t="n">
        <v>1418</v>
      </c>
      <c r="B913" s="0" t="n">
        <v>12</v>
      </c>
      <c r="C913" s="38" t="n">
        <v>35883</v>
      </c>
      <c r="D913" s="0" t="n">
        <v>29</v>
      </c>
    </row>
    <row r="914" customFormat="false" ht="15" hidden="false" customHeight="false" outlineLevel="0" collapsed="false">
      <c r="A914" s="0" t="n">
        <v>1419</v>
      </c>
      <c r="B914" s="0" t="n">
        <v>1</v>
      </c>
      <c r="C914" s="38" t="n">
        <v>35912</v>
      </c>
      <c r="D914" s="0" t="n">
        <v>29</v>
      </c>
    </row>
    <row r="915" customFormat="false" ht="15" hidden="false" customHeight="false" outlineLevel="0" collapsed="false">
      <c r="A915" s="0" t="n">
        <v>1419</v>
      </c>
      <c r="B915" s="0" t="n">
        <v>2</v>
      </c>
      <c r="C915" s="38" t="n">
        <v>35941</v>
      </c>
      <c r="D915" s="0" t="n">
        <v>30</v>
      </c>
    </row>
    <row r="916" customFormat="false" ht="15" hidden="false" customHeight="false" outlineLevel="0" collapsed="false">
      <c r="A916" s="0" t="n">
        <v>1419</v>
      </c>
      <c r="B916" s="0" t="n">
        <v>3</v>
      </c>
      <c r="C916" s="38" t="n">
        <v>35971</v>
      </c>
      <c r="D916" s="0" t="n">
        <v>29</v>
      </c>
    </row>
    <row r="917" customFormat="false" ht="15" hidden="false" customHeight="false" outlineLevel="0" collapsed="false">
      <c r="A917" s="0" t="n">
        <v>1419</v>
      </c>
      <c r="B917" s="0" t="n">
        <v>4</v>
      </c>
      <c r="C917" s="38" t="n">
        <v>36000</v>
      </c>
      <c r="D917" s="0" t="n">
        <v>30</v>
      </c>
    </row>
    <row r="918" customFormat="false" ht="15" hidden="false" customHeight="false" outlineLevel="0" collapsed="false">
      <c r="A918" s="0" t="n">
        <v>1419</v>
      </c>
      <c r="B918" s="0" t="n">
        <v>5</v>
      </c>
      <c r="C918" s="38" t="n">
        <v>36030</v>
      </c>
      <c r="D918" s="0" t="n">
        <v>29</v>
      </c>
    </row>
    <row r="919" customFormat="false" ht="15" hidden="false" customHeight="false" outlineLevel="0" collapsed="false">
      <c r="A919" s="0" t="n">
        <v>1419</v>
      </c>
      <c r="B919" s="0" t="n">
        <v>6</v>
      </c>
      <c r="C919" s="38" t="n">
        <v>36059</v>
      </c>
      <c r="D919" s="0" t="n">
        <v>30</v>
      </c>
    </row>
    <row r="920" customFormat="false" ht="15" hidden="false" customHeight="false" outlineLevel="0" collapsed="false">
      <c r="A920" s="0" t="n">
        <v>1419</v>
      </c>
      <c r="B920" s="0" t="n">
        <v>7</v>
      </c>
      <c r="C920" s="38" t="n">
        <v>36089</v>
      </c>
      <c r="D920" s="0" t="n">
        <v>30</v>
      </c>
    </row>
    <row r="921" customFormat="false" ht="15" hidden="false" customHeight="false" outlineLevel="0" collapsed="false">
      <c r="A921" s="0" t="n">
        <v>1419</v>
      </c>
      <c r="B921" s="0" t="n">
        <v>8</v>
      </c>
      <c r="C921" s="38" t="n">
        <v>36119</v>
      </c>
      <c r="D921" s="0" t="n">
        <v>29</v>
      </c>
    </row>
    <row r="922" customFormat="false" ht="15" hidden="false" customHeight="false" outlineLevel="0" collapsed="false">
      <c r="A922" s="0" t="n">
        <v>1419</v>
      </c>
      <c r="B922" s="0" t="n">
        <v>9</v>
      </c>
      <c r="C922" s="38" t="n">
        <v>36148</v>
      </c>
      <c r="D922" s="0" t="n">
        <v>30</v>
      </c>
    </row>
    <row r="923" customFormat="false" ht="15" hidden="false" customHeight="false" outlineLevel="0" collapsed="false">
      <c r="A923" s="0" t="n">
        <v>1419</v>
      </c>
      <c r="B923" s="0" t="n">
        <v>10</v>
      </c>
      <c r="C923" s="38" t="n">
        <v>36178</v>
      </c>
      <c r="D923" s="0" t="n">
        <v>30</v>
      </c>
    </row>
    <row r="924" customFormat="false" ht="15" hidden="false" customHeight="false" outlineLevel="0" collapsed="false">
      <c r="A924" s="0" t="n">
        <v>1419</v>
      </c>
      <c r="B924" s="0" t="n">
        <v>11</v>
      </c>
      <c r="C924" s="38" t="n">
        <v>36208</v>
      </c>
      <c r="D924" s="0" t="n">
        <v>29</v>
      </c>
    </row>
    <row r="925" customFormat="false" ht="15" hidden="false" customHeight="false" outlineLevel="0" collapsed="false">
      <c r="A925" s="0" t="n">
        <v>1419</v>
      </c>
      <c r="B925" s="0" t="n">
        <v>12</v>
      </c>
      <c r="C925" s="38" t="n">
        <v>36237</v>
      </c>
      <c r="D925" s="0" t="n">
        <v>30</v>
      </c>
    </row>
    <row r="926" customFormat="false" ht="15" hidden="false" customHeight="false" outlineLevel="0" collapsed="false">
      <c r="A926" s="0" t="n">
        <v>1420</v>
      </c>
      <c r="B926" s="0" t="n">
        <v>1</v>
      </c>
      <c r="C926" s="38" t="n">
        <v>36267</v>
      </c>
      <c r="D926" s="0" t="n">
        <v>29</v>
      </c>
    </row>
    <row r="927" customFormat="false" ht="15" hidden="false" customHeight="false" outlineLevel="0" collapsed="false">
      <c r="A927" s="0" t="n">
        <v>1420</v>
      </c>
      <c r="B927" s="0" t="n">
        <v>2</v>
      </c>
      <c r="C927" s="38" t="n">
        <v>36296</v>
      </c>
      <c r="D927" s="0" t="n">
        <v>30</v>
      </c>
    </row>
    <row r="928" customFormat="false" ht="15" hidden="false" customHeight="false" outlineLevel="0" collapsed="false">
      <c r="A928" s="0" t="n">
        <v>1420</v>
      </c>
      <c r="B928" s="0" t="n">
        <v>3</v>
      </c>
      <c r="C928" s="38" t="n">
        <v>36326</v>
      </c>
      <c r="D928" s="0" t="n">
        <v>29</v>
      </c>
    </row>
    <row r="929" customFormat="false" ht="15" hidden="false" customHeight="false" outlineLevel="0" collapsed="false">
      <c r="A929" s="0" t="n">
        <v>1420</v>
      </c>
      <c r="B929" s="0" t="n">
        <v>4</v>
      </c>
      <c r="C929" s="38" t="n">
        <v>36355</v>
      </c>
      <c r="D929" s="0" t="n">
        <v>29</v>
      </c>
    </row>
    <row r="930" customFormat="false" ht="15" hidden="false" customHeight="false" outlineLevel="0" collapsed="false">
      <c r="A930" s="0" t="n">
        <v>1420</v>
      </c>
      <c r="B930" s="0" t="n">
        <v>5</v>
      </c>
      <c r="C930" s="38" t="n">
        <v>36384</v>
      </c>
      <c r="D930" s="0" t="n">
        <v>30</v>
      </c>
    </row>
    <row r="931" customFormat="false" ht="15" hidden="false" customHeight="false" outlineLevel="0" collapsed="false">
      <c r="A931" s="0" t="n">
        <v>1420</v>
      </c>
      <c r="B931" s="0" t="n">
        <v>6</v>
      </c>
      <c r="C931" s="38" t="n">
        <v>36414</v>
      </c>
      <c r="D931" s="0" t="n">
        <v>29</v>
      </c>
    </row>
    <row r="932" customFormat="false" ht="15" hidden="false" customHeight="false" outlineLevel="0" collapsed="false">
      <c r="A932" s="0" t="n">
        <v>1420</v>
      </c>
      <c r="B932" s="0" t="n">
        <v>7</v>
      </c>
      <c r="C932" s="38" t="n">
        <v>36443</v>
      </c>
      <c r="D932" s="0" t="n">
        <v>30</v>
      </c>
    </row>
    <row r="933" customFormat="false" ht="15" hidden="false" customHeight="false" outlineLevel="0" collapsed="false">
      <c r="A933" s="0" t="n">
        <v>1420</v>
      </c>
      <c r="B933" s="0" t="n">
        <v>8</v>
      </c>
      <c r="C933" s="38" t="n">
        <v>36473</v>
      </c>
      <c r="D933" s="0" t="n">
        <v>30</v>
      </c>
    </row>
    <row r="934" customFormat="false" ht="15" hidden="false" customHeight="false" outlineLevel="0" collapsed="false">
      <c r="A934" s="0" t="n">
        <v>1420</v>
      </c>
      <c r="B934" s="0" t="n">
        <v>9</v>
      </c>
      <c r="C934" s="38" t="n">
        <v>36503</v>
      </c>
      <c r="D934" s="0" t="n">
        <v>30</v>
      </c>
    </row>
    <row r="935" customFormat="false" ht="15" hidden="false" customHeight="false" outlineLevel="0" collapsed="false">
      <c r="A935" s="0" t="n">
        <v>1420</v>
      </c>
      <c r="B935" s="0" t="n">
        <v>10</v>
      </c>
      <c r="C935" s="38" t="n">
        <v>36533</v>
      </c>
      <c r="D935" s="0" t="n">
        <v>30</v>
      </c>
    </row>
    <row r="936" customFormat="false" ht="15" hidden="false" customHeight="false" outlineLevel="0" collapsed="false">
      <c r="A936" s="0" t="n">
        <v>1420</v>
      </c>
      <c r="B936" s="0" t="n">
        <v>11</v>
      </c>
      <c r="C936" s="38" t="n">
        <v>36563</v>
      </c>
      <c r="D936" s="0" t="n">
        <v>29</v>
      </c>
    </row>
    <row r="937" customFormat="false" ht="15" hidden="false" customHeight="false" outlineLevel="0" collapsed="false">
      <c r="A937" s="0" t="n">
        <v>1420</v>
      </c>
      <c r="B937" s="0" t="n">
        <v>12</v>
      </c>
      <c r="C937" s="38" t="n">
        <v>36592</v>
      </c>
      <c r="D937" s="0" t="n">
        <v>30</v>
      </c>
    </row>
    <row r="938" customFormat="false" ht="15" hidden="false" customHeight="false" outlineLevel="0" collapsed="false">
      <c r="A938" s="0" t="n">
        <v>1421</v>
      </c>
      <c r="B938" s="0" t="n">
        <v>1</v>
      </c>
      <c r="C938" s="38" t="n">
        <v>36622</v>
      </c>
      <c r="D938" s="0" t="n">
        <v>29</v>
      </c>
    </row>
    <row r="939" customFormat="false" ht="15" hidden="false" customHeight="false" outlineLevel="0" collapsed="false">
      <c r="A939" s="0" t="n">
        <v>1421</v>
      </c>
      <c r="B939" s="0" t="n">
        <v>2</v>
      </c>
      <c r="C939" s="38" t="n">
        <v>36651</v>
      </c>
      <c r="D939" s="0" t="n">
        <v>29</v>
      </c>
    </row>
    <row r="940" customFormat="false" ht="15" hidden="false" customHeight="false" outlineLevel="0" collapsed="false">
      <c r="A940" s="0" t="n">
        <v>1421</v>
      </c>
      <c r="B940" s="0" t="n">
        <v>3</v>
      </c>
      <c r="C940" s="38" t="n">
        <v>36680</v>
      </c>
      <c r="D940" s="0" t="n">
        <v>30</v>
      </c>
    </row>
    <row r="941" customFormat="false" ht="15" hidden="false" customHeight="false" outlineLevel="0" collapsed="false">
      <c r="A941" s="0" t="n">
        <v>1421</v>
      </c>
      <c r="B941" s="0" t="n">
        <v>4</v>
      </c>
      <c r="C941" s="38" t="n">
        <v>36710</v>
      </c>
      <c r="D941" s="0" t="n">
        <v>29</v>
      </c>
    </row>
    <row r="942" customFormat="false" ht="15" hidden="false" customHeight="false" outlineLevel="0" collapsed="false">
      <c r="A942" s="0" t="n">
        <v>1421</v>
      </c>
      <c r="B942" s="0" t="n">
        <v>5</v>
      </c>
      <c r="C942" s="38" t="n">
        <v>36739</v>
      </c>
      <c r="D942" s="0" t="n">
        <v>29</v>
      </c>
    </row>
    <row r="943" customFormat="false" ht="15" hidden="false" customHeight="false" outlineLevel="0" collapsed="false">
      <c r="A943" s="0" t="n">
        <v>1421</v>
      </c>
      <c r="B943" s="0" t="n">
        <v>6</v>
      </c>
      <c r="C943" s="38" t="n">
        <v>36768</v>
      </c>
      <c r="D943" s="0" t="n">
        <v>29</v>
      </c>
    </row>
    <row r="944" customFormat="false" ht="15" hidden="false" customHeight="false" outlineLevel="0" collapsed="false">
      <c r="A944" s="0" t="n">
        <v>1421</v>
      </c>
      <c r="B944" s="0" t="n">
        <v>7</v>
      </c>
      <c r="C944" s="38" t="n">
        <v>36797</v>
      </c>
      <c r="D944" s="0" t="n">
        <v>30</v>
      </c>
    </row>
    <row r="945" customFormat="false" ht="15" hidden="false" customHeight="false" outlineLevel="0" collapsed="false">
      <c r="A945" s="0" t="n">
        <v>1421</v>
      </c>
      <c r="B945" s="0" t="n">
        <v>8</v>
      </c>
      <c r="C945" s="38" t="n">
        <v>36827</v>
      </c>
      <c r="D945" s="0" t="n">
        <v>30</v>
      </c>
    </row>
    <row r="946" customFormat="false" ht="15" hidden="false" customHeight="false" outlineLevel="0" collapsed="false">
      <c r="A946" s="0" t="n">
        <v>1421</v>
      </c>
      <c r="B946" s="0" t="n">
        <v>9</v>
      </c>
      <c r="C946" s="38" t="n">
        <v>36857</v>
      </c>
      <c r="D946" s="0" t="n">
        <v>30</v>
      </c>
    </row>
    <row r="947" customFormat="false" ht="15" hidden="false" customHeight="false" outlineLevel="0" collapsed="false">
      <c r="A947" s="0" t="n">
        <v>1421</v>
      </c>
      <c r="B947" s="0" t="n">
        <v>10</v>
      </c>
      <c r="C947" s="38" t="n">
        <v>36887</v>
      </c>
      <c r="D947" s="0" t="n">
        <v>30</v>
      </c>
    </row>
    <row r="948" customFormat="false" ht="15" hidden="false" customHeight="false" outlineLevel="0" collapsed="false">
      <c r="A948" s="0" t="n">
        <v>1421</v>
      </c>
      <c r="B948" s="0" t="n">
        <v>11</v>
      </c>
      <c r="C948" s="38" t="n">
        <v>36917</v>
      </c>
      <c r="D948" s="0" t="n">
        <v>29</v>
      </c>
    </row>
    <row r="949" customFormat="false" ht="15" hidden="false" customHeight="false" outlineLevel="0" collapsed="false">
      <c r="A949" s="0" t="n">
        <v>1421</v>
      </c>
      <c r="B949" s="0" t="n">
        <v>12</v>
      </c>
      <c r="C949" s="38" t="n">
        <v>36946</v>
      </c>
      <c r="D949" s="0" t="n">
        <v>30</v>
      </c>
    </row>
    <row r="950" customFormat="false" ht="15" hidden="false" customHeight="false" outlineLevel="0" collapsed="false">
      <c r="A950" s="0" t="n">
        <v>1422</v>
      </c>
      <c r="B950" s="0" t="n">
        <v>1</v>
      </c>
      <c r="C950" s="38" t="n">
        <v>36976</v>
      </c>
      <c r="D950" s="0" t="n">
        <v>30</v>
      </c>
    </row>
    <row r="951" customFormat="false" ht="15" hidden="false" customHeight="false" outlineLevel="0" collapsed="false">
      <c r="A951" s="0" t="n">
        <v>1422</v>
      </c>
      <c r="B951" s="0" t="n">
        <v>2</v>
      </c>
      <c r="C951" s="38" t="n">
        <v>37006</v>
      </c>
      <c r="D951" s="0" t="n">
        <v>29</v>
      </c>
    </row>
    <row r="952" customFormat="false" ht="15" hidden="false" customHeight="false" outlineLevel="0" collapsed="false">
      <c r="A952" s="0" t="n">
        <v>1422</v>
      </c>
      <c r="B952" s="0" t="n">
        <v>3</v>
      </c>
      <c r="C952" s="38" t="n">
        <v>37035</v>
      </c>
      <c r="D952" s="0" t="n">
        <v>29</v>
      </c>
    </row>
    <row r="953" customFormat="false" ht="15" hidden="false" customHeight="false" outlineLevel="0" collapsed="false">
      <c r="A953" s="0" t="n">
        <v>1422</v>
      </c>
      <c r="B953" s="0" t="n">
        <v>4</v>
      </c>
      <c r="C953" s="38" t="n">
        <v>37064</v>
      </c>
      <c r="D953" s="0" t="n">
        <v>30</v>
      </c>
    </row>
    <row r="954" customFormat="false" ht="15" hidden="false" customHeight="false" outlineLevel="0" collapsed="false">
      <c r="A954" s="0" t="n">
        <v>1422</v>
      </c>
      <c r="B954" s="0" t="n">
        <v>5</v>
      </c>
      <c r="C954" s="38" t="n">
        <v>37094</v>
      </c>
      <c r="D954" s="0" t="n">
        <v>29</v>
      </c>
    </row>
    <row r="955" customFormat="false" ht="15" hidden="false" customHeight="false" outlineLevel="0" collapsed="false">
      <c r="A955" s="0" t="n">
        <v>1422</v>
      </c>
      <c r="B955" s="0" t="n">
        <v>6</v>
      </c>
      <c r="C955" s="38" t="n">
        <v>37123</v>
      </c>
      <c r="D955" s="0" t="n">
        <v>29</v>
      </c>
    </row>
    <row r="956" customFormat="false" ht="15" hidden="false" customHeight="false" outlineLevel="0" collapsed="false">
      <c r="A956" s="0" t="n">
        <v>1422</v>
      </c>
      <c r="B956" s="0" t="n">
        <v>7</v>
      </c>
      <c r="C956" s="38" t="n">
        <v>37152</v>
      </c>
      <c r="D956" s="0" t="n">
        <v>29</v>
      </c>
    </row>
    <row r="957" customFormat="false" ht="15" hidden="false" customHeight="false" outlineLevel="0" collapsed="false">
      <c r="A957" s="0" t="n">
        <v>1422</v>
      </c>
      <c r="B957" s="0" t="n">
        <v>8</v>
      </c>
      <c r="C957" s="38" t="n">
        <v>37181</v>
      </c>
      <c r="D957" s="0" t="n">
        <v>30</v>
      </c>
    </row>
    <row r="958" customFormat="false" ht="15" hidden="false" customHeight="false" outlineLevel="0" collapsed="false">
      <c r="A958" s="0" t="n">
        <v>1422</v>
      </c>
      <c r="B958" s="0" t="n">
        <v>9</v>
      </c>
      <c r="C958" s="38" t="n">
        <v>37211</v>
      </c>
      <c r="D958" s="0" t="n">
        <v>30</v>
      </c>
    </row>
    <row r="959" customFormat="false" ht="15" hidden="false" customHeight="false" outlineLevel="0" collapsed="false">
      <c r="A959" s="0" t="n">
        <v>1422</v>
      </c>
      <c r="B959" s="0" t="n">
        <v>10</v>
      </c>
      <c r="C959" s="38" t="n">
        <v>37241</v>
      </c>
      <c r="D959" s="0" t="n">
        <v>30</v>
      </c>
    </row>
    <row r="960" customFormat="false" ht="15" hidden="false" customHeight="false" outlineLevel="0" collapsed="false">
      <c r="A960" s="0" t="n">
        <v>1422</v>
      </c>
      <c r="B960" s="0" t="n">
        <v>11</v>
      </c>
      <c r="C960" s="38" t="n">
        <v>37271</v>
      </c>
      <c r="D960" s="0" t="n">
        <v>29</v>
      </c>
    </row>
    <row r="961" customFormat="false" ht="15" hidden="false" customHeight="false" outlineLevel="0" collapsed="false">
      <c r="A961" s="0" t="n">
        <v>1422</v>
      </c>
      <c r="B961" s="0" t="n">
        <v>12</v>
      </c>
      <c r="C961" s="38" t="n">
        <v>37300</v>
      </c>
      <c r="D961" s="0" t="n">
        <v>30</v>
      </c>
    </row>
    <row r="962" customFormat="false" ht="15" hidden="false" customHeight="false" outlineLevel="0" collapsed="false">
      <c r="A962" s="0" t="n">
        <v>1423</v>
      </c>
      <c r="B962" s="0" t="n">
        <v>1</v>
      </c>
      <c r="C962" s="38" t="n">
        <v>37330</v>
      </c>
      <c r="D962" s="0" t="n">
        <v>30</v>
      </c>
    </row>
    <row r="963" customFormat="false" ht="15" hidden="false" customHeight="false" outlineLevel="0" collapsed="false">
      <c r="A963" s="0" t="n">
        <v>1423</v>
      </c>
      <c r="B963" s="0" t="n">
        <v>2</v>
      </c>
      <c r="C963" s="38" t="n">
        <v>37360</v>
      </c>
      <c r="D963" s="0" t="n">
        <v>29</v>
      </c>
    </row>
    <row r="964" customFormat="false" ht="15" hidden="false" customHeight="false" outlineLevel="0" collapsed="false">
      <c r="A964" s="0" t="n">
        <v>1423</v>
      </c>
      <c r="B964" s="0" t="n">
        <v>3</v>
      </c>
      <c r="C964" s="38" t="n">
        <v>37389</v>
      </c>
      <c r="D964" s="0" t="n">
        <v>30</v>
      </c>
    </row>
    <row r="965" customFormat="false" ht="15" hidden="false" customHeight="false" outlineLevel="0" collapsed="false">
      <c r="A965" s="0" t="n">
        <v>1423</v>
      </c>
      <c r="B965" s="0" t="n">
        <v>4</v>
      </c>
      <c r="C965" s="38" t="n">
        <v>37419</v>
      </c>
      <c r="D965" s="0" t="n">
        <v>29</v>
      </c>
    </row>
    <row r="966" customFormat="false" ht="15" hidden="false" customHeight="false" outlineLevel="0" collapsed="false">
      <c r="A966" s="0" t="n">
        <v>1423</v>
      </c>
      <c r="B966" s="0" t="n">
        <v>5</v>
      </c>
      <c r="C966" s="38" t="n">
        <v>37448</v>
      </c>
      <c r="D966" s="0" t="n">
        <v>30</v>
      </c>
    </row>
    <row r="967" customFormat="false" ht="15" hidden="false" customHeight="false" outlineLevel="0" collapsed="false">
      <c r="A967" s="0" t="n">
        <v>1423</v>
      </c>
      <c r="B967" s="0" t="n">
        <v>6</v>
      </c>
      <c r="C967" s="38" t="n">
        <v>37478</v>
      </c>
      <c r="D967" s="0" t="n">
        <v>29</v>
      </c>
    </row>
    <row r="968" customFormat="false" ht="15" hidden="false" customHeight="false" outlineLevel="0" collapsed="false">
      <c r="A968" s="0" t="n">
        <v>1423</v>
      </c>
      <c r="B968" s="0" t="n">
        <v>7</v>
      </c>
      <c r="C968" s="38" t="n">
        <v>37507</v>
      </c>
      <c r="D968" s="0" t="n">
        <v>29</v>
      </c>
    </row>
    <row r="969" customFormat="false" ht="15" hidden="false" customHeight="false" outlineLevel="0" collapsed="false">
      <c r="A969" s="0" t="n">
        <v>1423</v>
      </c>
      <c r="B969" s="0" t="n">
        <v>8</v>
      </c>
      <c r="C969" s="38" t="n">
        <v>37536</v>
      </c>
      <c r="D969" s="0" t="n">
        <v>30</v>
      </c>
    </row>
    <row r="970" customFormat="false" ht="15" hidden="false" customHeight="false" outlineLevel="0" collapsed="false">
      <c r="A970" s="0" t="n">
        <v>1423</v>
      </c>
      <c r="B970" s="0" t="n">
        <v>9</v>
      </c>
      <c r="C970" s="38" t="n">
        <v>37566</v>
      </c>
      <c r="D970" s="0" t="n">
        <v>29</v>
      </c>
    </row>
    <row r="971" customFormat="false" ht="15" hidden="false" customHeight="false" outlineLevel="0" collapsed="false">
      <c r="A971" s="0" t="n">
        <v>1423</v>
      </c>
      <c r="B971" s="0" t="n">
        <v>10</v>
      </c>
      <c r="C971" s="38" t="n">
        <v>37595</v>
      </c>
      <c r="D971" s="0" t="n">
        <v>30</v>
      </c>
    </row>
    <row r="972" customFormat="false" ht="15" hidden="false" customHeight="false" outlineLevel="0" collapsed="false">
      <c r="A972" s="0" t="n">
        <v>1423</v>
      </c>
      <c r="B972" s="0" t="n">
        <v>11</v>
      </c>
      <c r="C972" s="38" t="n">
        <v>37625</v>
      </c>
      <c r="D972" s="0" t="n">
        <v>29</v>
      </c>
    </row>
    <row r="973" customFormat="false" ht="15" hidden="false" customHeight="false" outlineLevel="0" collapsed="false">
      <c r="A973" s="0" t="n">
        <v>1423</v>
      </c>
      <c r="B973" s="0" t="n">
        <v>12</v>
      </c>
      <c r="C973" s="38" t="n">
        <v>37654</v>
      </c>
      <c r="D973" s="0" t="n">
        <v>30</v>
      </c>
    </row>
    <row r="974" customFormat="false" ht="15" hidden="false" customHeight="false" outlineLevel="0" collapsed="false">
      <c r="A974" s="0" t="n">
        <v>1424</v>
      </c>
      <c r="B974" s="0" t="n">
        <v>1</v>
      </c>
      <c r="C974" s="38" t="n">
        <v>37684</v>
      </c>
      <c r="D974" s="0" t="n">
        <v>30</v>
      </c>
    </row>
    <row r="975" customFormat="false" ht="15" hidden="false" customHeight="false" outlineLevel="0" collapsed="false">
      <c r="A975" s="0" t="n">
        <v>1424</v>
      </c>
      <c r="B975" s="0" t="n">
        <v>2</v>
      </c>
      <c r="C975" s="38" t="n">
        <v>37714</v>
      </c>
      <c r="D975" s="0" t="n">
        <v>29</v>
      </c>
    </row>
    <row r="976" customFormat="false" ht="15" hidden="false" customHeight="false" outlineLevel="0" collapsed="false">
      <c r="A976" s="0" t="n">
        <v>1424</v>
      </c>
      <c r="B976" s="0" t="n">
        <v>3</v>
      </c>
      <c r="C976" s="38" t="n">
        <v>37743</v>
      </c>
      <c r="D976" s="0" t="n">
        <v>30</v>
      </c>
    </row>
    <row r="977" customFormat="false" ht="15" hidden="false" customHeight="false" outlineLevel="0" collapsed="false">
      <c r="A977" s="0" t="n">
        <v>1424</v>
      </c>
      <c r="B977" s="0" t="n">
        <v>4</v>
      </c>
      <c r="C977" s="38" t="n">
        <v>37773</v>
      </c>
      <c r="D977" s="0" t="n">
        <v>30</v>
      </c>
    </row>
    <row r="978" customFormat="false" ht="15" hidden="false" customHeight="false" outlineLevel="0" collapsed="false">
      <c r="A978" s="0" t="n">
        <v>1424</v>
      </c>
      <c r="B978" s="0" t="n">
        <v>5</v>
      </c>
      <c r="C978" s="38" t="n">
        <v>37803</v>
      </c>
      <c r="D978" s="0" t="n">
        <v>29</v>
      </c>
    </row>
    <row r="979" customFormat="false" ht="15" hidden="false" customHeight="false" outlineLevel="0" collapsed="false">
      <c r="A979" s="0" t="n">
        <v>1424</v>
      </c>
      <c r="B979" s="0" t="n">
        <v>6</v>
      </c>
      <c r="C979" s="38" t="n">
        <v>37832</v>
      </c>
      <c r="D979" s="0" t="n">
        <v>30</v>
      </c>
    </row>
    <row r="980" customFormat="false" ht="15" hidden="false" customHeight="false" outlineLevel="0" collapsed="false">
      <c r="A980" s="0" t="n">
        <v>1424</v>
      </c>
      <c r="B980" s="0" t="n">
        <v>7</v>
      </c>
      <c r="C980" s="38" t="n">
        <v>37862</v>
      </c>
      <c r="D980" s="0" t="n">
        <v>29</v>
      </c>
    </row>
    <row r="981" customFormat="false" ht="15" hidden="false" customHeight="false" outlineLevel="0" collapsed="false">
      <c r="A981" s="0" t="n">
        <v>1424</v>
      </c>
      <c r="B981" s="0" t="n">
        <v>8</v>
      </c>
      <c r="C981" s="38" t="n">
        <v>37891</v>
      </c>
      <c r="D981" s="0" t="n">
        <v>29</v>
      </c>
    </row>
    <row r="982" customFormat="false" ht="15" hidden="false" customHeight="false" outlineLevel="0" collapsed="false">
      <c r="A982" s="0" t="n">
        <v>1424</v>
      </c>
      <c r="B982" s="0" t="n">
        <v>9</v>
      </c>
      <c r="C982" s="38" t="n">
        <v>37920</v>
      </c>
      <c r="D982" s="0" t="n">
        <v>30</v>
      </c>
    </row>
    <row r="983" customFormat="false" ht="15" hidden="false" customHeight="false" outlineLevel="0" collapsed="false">
      <c r="A983" s="0" t="n">
        <v>1424</v>
      </c>
      <c r="B983" s="0" t="n">
        <v>10</v>
      </c>
      <c r="C983" s="38" t="n">
        <v>37950</v>
      </c>
      <c r="D983" s="0" t="n">
        <v>29</v>
      </c>
    </row>
    <row r="984" customFormat="false" ht="15" hidden="false" customHeight="false" outlineLevel="0" collapsed="false">
      <c r="A984" s="0" t="n">
        <v>1424</v>
      </c>
      <c r="B984" s="0" t="n">
        <v>11</v>
      </c>
      <c r="C984" s="38" t="n">
        <v>37979</v>
      </c>
      <c r="D984" s="0" t="n">
        <v>30</v>
      </c>
    </row>
    <row r="985" customFormat="false" ht="15" hidden="false" customHeight="false" outlineLevel="0" collapsed="false">
      <c r="A985" s="0" t="n">
        <v>1424</v>
      </c>
      <c r="B985" s="0" t="n">
        <v>12</v>
      </c>
      <c r="C985" s="38" t="n">
        <v>38009</v>
      </c>
      <c r="D985" s="0" t="n">
        <v>29</v>
      </c>
    </row>
    <row r="986" customFormat="false" ht="15" hidden="false" customHeight="false" outlineLevel="0" collapsed="false">
      <c r="A986" s="0" t="n">
        <v>1425</v>
      </c>
      <c r="B986" s="0" t="n">
        <v>1</v>
      </c>
      <c r="C986" s="38" t="n">
        <v>38038</v>
      </c>
      <c r="D986" s="0" t="n">
        <v>30</v>
      </c>
    </row>
    <row r="987" customFormat="false" ht="15" hidden="false" customHeight="false" outlineLevel="0" collapsed="false">
      <c r="A987" s="0" t="n">
        <v>1425</v>
      </c>
      <c r="B987" s="0" t="n">
        <v>2</v>
      </c>
      <c r="C987" s="38" t="n">
        <v>38068</v>
      </c>
      <c r="D987" s="0" t="n">
        <v>29</v>
      </c>
    </row>
    <row r="988" customFormat="false" ht="15" hidden="false" customHeight="false" outlineLevel="0" collapsed="false">
      <c r="A988" s="0" t="n">
        <v>1425</v>
      </c>
      <c r="B988" s="0" t="n">
        <v>3</v>
      </c>
      <c r="C988" s="38" t="n">
        <v>38097</v>
      </c>
      <c r="D988" s="0" t="n">
        <v>30</v>
      </c>
    </row>
    <row r="989" customFormat="false" ht="15" hidden="false" customHeight="false" outlineLevel="0" collapsed="false">
      <c r="A989" s="0" t="n">
        <v>1425</v>
      </c>
      <c r="B989" s="0" t="n">
        <v>4</v>
      </c>
      <c r="C989" s="38" t="n">
        <v>38127</v>
      </c>
      <c r="D989" s="0" t="n">
        <v>30</v>
      </c>
    </row>
    <row r="990" customFormat="false" ht="15" hidden="false" customHeight="false" outlineLevel="0" collapsed="false">
      <c r="A990" s="0" t="n">
        <v>1425</v>
      </c>
      <c r="B990" s="0" t="n">
        <v>5</v>
      </c>
      <c r="C990" s="38" t="n">
        <v>38157</v>
      </c>
      <c r="D990" s="0" t="n">
        <v>29</v>
      </c>
    </row>
    <row r="991" customFormat="false" ht="15" hidden="false" customHeight="false" outlineLevel="0" collapsed="false">
      <c r="A991" s="0" t="n">
        <v>1425</v>
      </c>
      <c r="B991" s="0" t="n">
        <v>6</v>
      </c>
      <c r="C991" s="38" t="n">
        <v>38186</v>
      </c>
      <c r="D991" s="0" t="n">
        <v>30</v>
      </c>
    </row>
    <row r="992" customFormat="false" ht="15" hidden="false" customHeight="false" outlineLevel="0" collapsed="false">
      <c r="A992" s="0" t="n">
        <v>1425</v>
      </c>
      <c r="B992" s="0" t="n">
        <v>7</v>
      </c>
      <c r="C992" s="38" t="n">
        <v>38216</v>
      </c>
      <c r="D992" s="0" t="n">
        <v>29</v>
      </c>
    </row>
    <row r="993" customFormat="false" ht="15" hidden="false" customHeight="false" outlineLevel="0" collapsed="false">
      <c r="A993" s="0" t="n">
        <v>1425</v>
      </c>
      <c r="B993" s="0" t="n">
        <v>8</v>
      </c>
      <c r="C993" s="38" t="n">
        <v>38245</v>
      </c>
      <c r="D993" s="0" t="n">
        <v>30</v>
      </c>
    </row>
    <row r="994" customFormat="false" ht="15" hidden="false" customHeight="false" outlineLevel="0" collapsed="false">
      <c r="A994" s="0" t="n">
        <v>1425</v>
      </c>
      <c r="B994" s="0" t="n">
        <v>9</v>
      </c>
      <c r="C994" s="38" t="n">
        <v>38275</v>
      </c>
      <c r="D994" s="0" t="n">
        <v>30</v>
      </c>
    </row>
    <row r="995" customFormat="false" ht="15" hidden="false" customHeight="false" outlineLevel="0" collapsed="false">
      <c r="A995" s="0" t="n">
        <v>1425</v>
      </c>
      <c r="B995" s="0" t="n">
        <v>10</v>
      </c>
      <c r="C995" s="38" t="n">
        <v>38305</v>
      </c>
      <c r="D995" s="0" t="n">
        <v>29</v>
      </c>
    </row>
    <row r="996" customFormat="false" ht="15" hidden="false" customHeight="false" outlineLevel="0" collapsed="false">
      <c r="A996" s="0" t="n">
        <v>1425</v>
      </c>
      <c r="B996" s="0" t="n">
        <v>11</v>
      </c>
      <c r="C996" s="38" t="n">
        <v>38334</v>
      </c>
      <c r="D996" s="0" t="n">
        <v>30</v>
      </c>
    </row>
    <row r="997" customFormat="false" ht="15" hidden="false" customHeight="false" outlineLevel="0" collapsed="false">
      <c r="A997" s="0" t="n">
        <v>1425</v>
      </c>
      <c r="B997" s="0" t="n">
        <v>12</v>
      </c>
      <c r="C997" s="38" t="n">
        <v>38364</v>
      </c>
      <c r="D997" s="0" t="n">
        <v>29</v>
      </c>
    </row>
    <row r="998" customFormat="false" ht="15" hidden="false" customHeight="false" outlineLevel="0" collapsed="false">
      <c r="A998" s="0" t="n">
        <v>1426</v>
      </c>
      <c r="B998" s="0" t="n">
        <v>1</v>
      </c>
      <c r="C998" s="38" t="n">
        <v>38393</v>
      </c>
      <c r="D998" s="0" t="n">
        <v>29</v>
      </c>
    </row>
    <row r="999" customFormat="false" ht="15" hidden="false" customHeight="false" outlineLevel="0" collapsed="false">
      <c r="A999" s="0" t="n">
        <v>1426</v>
      </c>
      <c r="B999" s="0" t="n">
        <v>2</v>
      </c>
      <c r="C999" s="38" t="n">
        <v>38422</v>
      </c>
      <c r="D999" s="0" t="n">
        <v>30</v>
      </c>
    </row>
    <row r="1000" customFormat="false" ht="15" hidden="false" customHeight="false" outlineLevel="0" collapsed="false">
      <c r="A1000" s="0" t="n">
        <v>1426</v>
      </c>
      <c r="B1000" s="0" t="n">
        <v>3</v>
      </c>
      <c r="C1000" s="38" t="n">
        <v>38452</v>
      </c>
      <c r="D1000" s="0" t="n">
        <v>29</v>
      </c>
    </row>
    <row r="1001" customFormat="false" ht="15" hidden="false" customHeight="false" outlineLevel="0" collapsed="false">
      <c r="A1001" s="0" t="n">
        <v>1426</v>
      </c>
      <c r="B1001" s="0" t="n">
        <v>4</v>
      </c>
      <c r="C1001" s="38" t="n">
        <v>38481</v>
      </c>
      <c r="D1001" s="0" t="n">
        <v>30</v>
      </c>
    </row>
    <row r="1002" customFormat="false" ht="15" hidden="false" customHeight="false" outlineLevel="0" collapsed="false">
      <c r="A1002" s="0" t="n">
        <v>1426</v>
      </c>
      <c r="B1002" s="0" t="n">
        <v>5</v>
      </c>
      <c r="C1002" s="38" t="n">
        <v>38511</v>
      </c>
      <c r="D1002" s="0" t="n">
        <v>29</v>
      </c>
    </row>
    <row r="1003" customFormat="false" ht="15" hidden="false" customHeight="false" outlineLevel="0" collapsed="false">
      <c r="A1003" s="0" t="n">
        <v>1426</v>
      </c>
      <c r="B1003" s="0" t="n">
        <v>6</v>
      </c>
      <c r="C1003" s="38" t="n">
        <v>38540</v>
      </c>
      <c r="D1003" s="0" t="n">
        <v>30</v>
      </c>
    </row>
    <row r="1004" customFormat="false" ht="15" hidden="false" customHeight="false" outlineLevel="0" collapsed="false">
      <c r="A1004" s="0" t="n">
        <v>1426</v>
      </c>
      <c r="B1004" s="0" t="n">
        <v>7</v>
      </c>
      <c r="C1004" s="38" t="n">
        <v>38570</v>
      </c>
      <c r="D1004" s="0" t="n">
        <v>30</v>
      </c>
    </row>
    <row r="1005" customFormat="false" ht="15" hidden="false" customHeight="false" outlineLevel="0" collapsed="false">
      <c r="A1005" s="0" t="n">
        <v>1426</v>
      </c>
      <c r="B1005" s="0" t="n">
        <v>8</v>
      </c>
      <c r="C1005" s="38" t="n">
        <v>38600</v>
      </c>
      <c r="D1005" s="0" t="n">
        <v>29</v>
      </c>
    </row>
    <row r="1006" customFormat="false" ht="15" hidden="false" customHeight="false" outlineLevel="0" collapsed="false">
      <c r="A1006" s="0" t="n">
        <v>1426</v>
      </c>
      <c r="B1006" s="0" t="n">
        <v>9</v>
      </c>
      <c r="C1006" s="38" t="n">
        <v>38629</v>
      </c>
      <c r="D1006" s="0" t="n">
        <v>30</v>
      </c>
    </row>
    <row r="1007" customFormat="false" ht="15" hidden="false" customHeight="false" outlineLevel="0" collapsed="false">
      <c r="A1007" s="0" t="n">
        <v>1426</v>
      </c>
      <c r="B1007" s="0" t="n">
        <v>10</v>
      </c>
      <c r="C1007" s="38" t="n">
        <v>38659</v>
      </c>
      <c r="D1007" s="0" t="n">
        <v>30</v>
      </c>
    </row>
    <row r="1008" customFormat="false" ht="15" hidden="false" customHeight="false" outlineLevel="0" collapsed="false">
      <c r="A1008" s="0" t="n">
        <v>1426</v>
      </c>
      <c r="B1008" s="0" t="n">
        <v>11</v>
      </c>
      <c r="C1008" s="38" t="n">
        <v>38689</v>
      </c>
      <c r="D1008" s="0" t="n">
        <v>29</v>
      </c>
    </row>
    <row r="1009" customFormat="false" ht="15" hidden="false" customHeight="false" outlineLevel="0" collapsed="false">
      <c r="A1009" s="0" t="n">
        <v>1426</v>
      </c>
      <c r="B1009" s="0" t="n">
        <v>12</v>
      </c>
      <c r="C1009" s="38" t="n">
        <v>38718</v>
      </c>
      <c r="D1009" s="0" t="n">
        <v>30</v>
      </c>
    </row>
    <row r="1010" customFormat="false" ht="15" hidden="false" customHeight="false" outlineLevel="0" collapsed="false">
      <c r="A1010" s="0" t="n">
        <v>1427</v>
      </c>
      <c r="B1010" s="0" t="n">
        <v>1</v>
      </c>
      <c r="C1010" s="38" t="n">
        <v>38748</v>
      </c>
      <c r="D1010" s="0" t="n">
        <v>29</v>
      </c>
    </row>
    <row r="1011" customFormat="false" ht="15" hidden="false" customHeight="false" outlineLevel="0" collapsed="false">
      <c r="A1011" s="0" t="n">
        <v>1427</v>
      </c>
      <c r="B1011" s="0" t="n">
        <v>2</v>
      </c>
      <c r="C1011" s="38" t="n">
        <v>38777</v>
      </c>
      <c r="D1011" s="0" t="n">
        <v>29</v>
      </c>
    </row>
    <row r="1012" customFormat="false" ht="15" hidden="false" customHeight="false" outlineLevel="0" collapsed="false">
      <c r="A1012" s="0" t="n">
        <v>1427</v>
      </c>
      <c r="B1012" s="0" t="n">
        <v>3</v>
      </c>
      <c r="C1012" s="38" t="n">
        <v>38806</v>
      </c>
      <c r="D1012" s="0" t="n">
        <v>30</v>
      </c>
    </row>
    <row r="1013" customFormat="false" ht="15" hidden="false" customHeight="false" outlineLevel="0" collapsed="false">
      <c r="A1013" s="0" t="n">
        <v>1427</v>
      </c>
      <c r="B1013" s="0" t="n">
        <v>4</v>
      </c>
      <c r="C1013" s="38" t="n">
        <v>38836</v>
      </c>
      <c r="D1013" s="0" t="n">
        <v>29</v>
      </c>
    </row>
    <row r="1014" customFormat="false" ht="15" hidden="false" customHeight="false" outlineLevel="0" collapsed="false">
      <c r="A1014" s="0" t="n">
        <v>1427</v>
      </c>
      <c r="B1014" s="0" t="n">
        <v>5</v>
      </c>
      <c r="C1014" s="38" t="n">
        <v>38865</v>
      </c>
      <c r="D1014" s="0" t="n">
        <v>30</v>
      </c>
    </row>
    <row r="1015" customFormat="false" ht="15" hidden="false" customHeight="false" outlineLevel="0" collapsed="false">
      <c r="A1015" s="0" t="n">
        <v>1427</v>
      </c>
      <c r="B1015" s="0" t="n">
        <v>6</v>
      </c>
      <c r="C1015" s="38" t="n">
        <v>38895</v>
      </c>
      <c r="D1015" s="0" t="n">
        <v>29</v>
      </c>
    </row>
    <row r="1016" customFormat="false" ht="15" hidden="false" customHeight="false" outlineLevel="0" collapsed="false">
      <c r="A1016" s="0" t="n">
        <v>1427</v>
      </c>
      <c r="B1016" s="0" t="n">
        <v>7</v>
      </c>
      <c r="C1016" s="38" t="n">
        <v>38924</v>
      </c>
      <c r="D1016" s="0" t="n">
        <v>30</v>
      </c>
    </row>
    <row r="1017" customFormat="false" ht="15" hidden="false" customHeight="false" outlineLevel="0" collapsed="false">
      <c r="A1017" s="0" t="n">
        <v>1427</v>
      </c>
      <c r="B1017" s="0" t="n">
        <v>8</v>
      </c>
      <c r="C1017" s="38" t="n">
        <v>38954</v>
      </c>
      <c r="D1017" s="0" t="n">
        <v>30</v>
      </c>
    </row>
    <row r="1018" customFormat="false" ht="15" hidden="false" customHeight="false" outlineLevel="0" collapsed="false">
      <c r="A1018" s="0" t="n">
        <v>1427</v>
      </c>
      <c r="B1018" s="0" t="n">
        <v>9</v>
      </c>
      <c r="C1018" s="38" t="n">
        <v>38984</v>
      </c>
      <c r="D1018" s="0" t="n">
        <v>29</v>
      </c>
    </row>
    <row r="1019" customFormat="false" ht="15" hidden="false" customHeight="false" outlineLevel="0" collapsed="false">
      <c r="A1019" s="0" t="n">
        <v>1427</v>
      </c>
      <c r="B1019" s="0" t="n">
        <v>10</v>
      </c>
      <c r="C1019" s="38" t="n">
        <v>39013</v>
      </c>
      <c r="D1019" s="0" t="n">
        <v>30</v>
      </c>
    </row>
    <row r="1020" customFormat="false" ht="15" hidden="false" customHeight="false" outlineLevel="0" collapsed="false">
      <c r="A1020" s="0" t="n">
        <v>1427</v>
      </c>
      <c r="B1020" s="0" t="n">
        <v>11</v>
      </c>
      <c r="C1020" s="38" t="n">
        <v>39043</v>
      </c>
      <c r="D1020" s="0" t="n">
        <v>30</v>
      </c>
    </row>
    <row r="1021" customFormat="false" ht="15" hidden="false" customHeight="false" outlineLevel="0" collapsed="false">
      <c r="A1021" s="0" t="n">
        <v>1427</v>
      </c>
      <c r="B1021" s="0" t="n">
        <v>12</v>
      </c>
      <c r="C1021" s="38" t="n">
        <v>39073</v>
      </c>
      <c r="D1021" s="0" t="n">
        <v>29</v>
      </c>
    </row>
    <row r="1022" customFormat="false" ht="15" hidden="false" customHeight="false" outlineLevel="0" collapsed="false">
      <c r="A1022" s="0" t="n">
        <v>1428</v>
      </c>
      <c r="B1022" s="0" t="n">
        <v>1</v>
      </c>
      <c r="C1022" s="38" t="n">
        <v>39102</v>
      </c>
      <c r="D1022" s="0" t="n">
        <v>30</v>
      </c>
    </row>
    <row r="1023" customFormat="false" ht="15" hidden="false" customHeight="false" outlineLevel="0" collapsed="false">
      <c r="A1023" s="0" t="n">
        <v>1428</v>
      </c>
      <c r="B1023" s="0" t="n">
        <v>2</v>
      </c>
      <c r="C1023" s="38" t="n">
        <v>39132</v>
      </c>
      <c r="D1023" s="0" t="n">
        <v>29</v>
      </c>
    </row>
    <row r="1024" customFormat="false" ht="15" hidden="false" customHeight="false" outlineLevel="0" collapsed="false">
      <c r="A1024" s="0" t="n">
        <v>1428</v>
      </c>
      <c r="B1024" s="0" t="n">
        <v>3</v>
      </c>
      <c r="C1024" s="38" t="n">
        <v>39161</v>
      </c>
      <c r="D1024" s="0" t="n">
        <v>29</v>
      </c>
    </row>
    <row r="1025" customFormat="false" ht="15" hidden="false" customHeight="false" outlineLevel="0" collapsed="false">
      <c r="A1025" s="0" t="n">
        <v>1428</v>
      </c>
      <c r="B1025" s="0" t="n">
        <v>4</v>
      </c>
      <c r="C1025" s="38" t="n">
        <v>39190</v>
      </c>
      <c r="D1025" s="0" t="n">
        <v>30</v>
      </c>
    </row>
    <row r="1026" customFormat="false" ht="15" hidden="false" customHeight="false" outlineLevel="0" collapsed="false">
      <c r="A1026" s="0" t="n">
        <v>1428</v>
      </c>
      <c r="B1026" s="0" t="n">
        <v>5</v>
      </c>
      <c r="C1026" s="38" t="n">
        <v>39220</v>
      </c>
      <c r="D1026" s="0" t="n">
        <v>29</v>
      </c>
    </row>
    <row r="1027" customFormat="false" ht="15" hidden="false" customHeight="false" outlineLevel="0" collapsed="false">
      <c r="A1027" s="0" t="n">
        <v>1428</v>
      </c>
      <c r="B1027" s="0" t="n">
        <v>6</v>
      </c>
      <c r="C1027" s="38" t="n">
        <v>39249</v>
      </c>
      <c r="D1027" s="0" t="n">
        <v>29</v>
      </c>
    </row>
    <row r="1028" customFormat="false" ht="15" hidden="false" customHeight="false" outlineLevel="0" collapsed="false">
      <c r="A1028" s="0" t="n">
        <v>1428</v>
      </c>
      <c r="B1028" s="0" t="n">
        <v>7</v>
      </c>
      <c r="C1028" s="38" t="n">
        <v>39278</v>
      </c>
      <c r="D1028" s="0" t="n">
        <v>30</v>
      </c>
    </row>
    <row r="1029" customFormat="false" ht="15" hidden="false" customHeight="false" outlineLevel="0" collapsed="false">
      <c r="A1029" s="0" t="n">
        <v>1428</v>
      </c>
      <c r="B1029" s="0" t="n">
        <v>8</v>
      </c>
      <c r="C1029" s="38" t="n">
        <v>39308</v>
      </c>
      <c r="D1029" s="0" t="n">
        <v>30</v>
      </c>
    </row>
    <row r="1030" customFormat="false" ht="15" hidden="false" customHeight="false" outlineLevel="0" collapsed="false">
      <c r="A1030" s="0" t="n">
        <v>1428</v>
      </c>
      <c r="B1030" s="0" t="n">
        <v>9</v>
      </c>
      <c r="C1030" s="38" t="n">
        <v>39338</v>
      </c>
      <c r="D1030" s="0" t="n">
        <v>30</v>
      </c>
    </row>
    <row r="1031" customFormat="false" ht="15" hidden="false" customHeight="false" outlineLevel="0" collapsed="false">
      <c r="A1031" s="0" t="n">
        <v>1428</v>
      </c>
      <c r="B1031" s="0" t="n">
        <v>10</v>
      </c>
      <c r="C1031" s="38" t="n">
        <v>39368</v>
      </c>
      <c r="D1031" s="0" t="n">
        <v>29</v>
      </c>
    </row>
    <row r="1032" customFormat="false" ht="15" hidden="false" customHeight="false" outlineLevel="0" collapsed="false">
      <c r="A1032" s="0" t="n">
        <v>1428</v>
      </c>
      <c r="B1032" s="0" t="n">
        <v>11</v>
      </c>
      <c r="C1032" s="38" t="n">
        <v>39397</v>
      </c>
      <c r="D1032" s="0" t="n">
        <v>30</v>
      </c>
    </row>
    <row r="1033" customFormat="false" ht="15" hidden="false" customHeight="false" outlineLevel="0" collapsed="false">
      <c r="A1033" s="0" t="n">
        <v>1428</v>
      </c>
      <c r="B1033" s="0" t="n">
        <v>12</v>
      </c>
      <c r="C1033" s="38" t="n">
        <v>39427</v>
      </c>
      <c r="D1033" s="0" t="n">
        <v>30</v>
      </c>
    </row>
    <row r="1034" customFormat="false" ht="15" hidden="false" customHeight="false" outlineLevel="0" collapsed="false">
      <c r="A1034" s="0" t="n">
        <v>1429</v>
      </c>
      <c r="B1034" s="0" t="n">
        <v>1</v>
      </c>
      <c r="C1034" s="38" t="n">
        <v>39457</v>
      </c>
      <c r="D1034" s="0" t="n">
        <v>29</v>
      </c>
    </row>
    <row r="1035" customFormat="false" ht="15" hidden="false" customHeight="false" outlineLevel="0" collapsed="false">
      <c r="A1035" s="0" t="n">
        <v>1429</v>
      </c>
      <c r="B1035" s="0" t="n">
        <v>2</v>
      </c>
      <c r="C1035" s="38" t="n">
        <v>39486</v>
      </c>
      <c r="D1035" s="0" t="n">
        <v>30</v>
      </c>
    </row>
    <row r="1036" customFormat="false" ht="15" hidden="false" customHeight="false" outlineLevel="0" collapsed="false">
      <c r="A1036" s="0" t="n">
        <v>1429</v>
      </c>
      <c r="B1036" s="0" t="n">
        <v>3</v>
      </c>
      <c r="C1036" s="38" t="n">
        <v>39516</v>
      </c>
      <c r="D1036" s="0" t="n">
        <v>29</v>
      </c>
    </row>
    <row r="1037" customFormat="false" ht="15" hidden="false" customHeight="false" outlineLevel="0" collapsed="false">
      <c r="A1037" s="0" t="n">
        <v>1429</v>
      </c>
      <c r="B1037" s="0" t="n">
        <v>4</v>
      </c>
      <c r="C1037" s="38" t="n">
        <v>39545</v>
      </c>
      <c r="D1037" s="0" t="n">
        <v>29</v>
      </c>
    </row>
    <row r="1038" customFormat="false" ht="15" hidden="false" customHeight="false" outlineLevel="0" collapsed="false">
      <c r="A1038" s="0" t="n">
        <v>1429</v>
      </c>
      <c r="B1038" s="0" t="n">
        <v>5</v>
      </c>
      <c r="C1038" s="38" t="n">
        <v>39574</v>
      </c>
      <c r="D1038" s="0" t="n">
        <v>30</v>
      </c>
    </row>
    <row r="1039" customFormat="false" ht="15" hidden="false" customHeight="false" outlineLevel="0" collapsed="false">
      <c r="A1039" s="0" t="n">
        <v>1429</v>
      </c>
      <c r="B1039" s="0" t="n">
        <v>6</v>
      </c>
      <c r="C1039" s="38" t="n">
        <v>39604</v>
      </c>
      <c r="D1039" s="0" t="n">
        <v>29</v>
      </c>
    </row>
    <row r="1040" customFormat="false" ht="15" hidden="false" customHeight="false" outlineLevel="0" collapsed="false">
      <c r="A1040" s="0" t="n">
        <v>1429</v>
      </c>
      <c r="B1040" s="0" t="n">
        <v>7</v>
      </c>
      <c r="C1040" s="38" t="n">
        <v>39633</v>
      </c>
      <c r="D1040" s="0" t="n">
        <v>29</v>
      </c>
    </row>
    <row r="1041" customFormat="false" ht="15" hidden="false" customHeight="false" outlineLevel="0" collapsed="false">
      <c r="A1041" s="0" t="n">
        <v>1429</v>
      </c>
      <c r="B1041" s="0" t="n">
        <v>8</v>
      </c>
      <c r="C1041" s="38" t="n">
        <v>39662</v>
      </c>
      <c r="D1041" s="0" t="n">
        <v>30</v>
      </c>
    </row>
    <row r="1042" customFormat="false" ht="15" hidden="false" customHeight="false" outlineLevel="0" collapsed="false">
      <c r="A1042" s="0" t="n">
        <v>1429</v>
      </c>
      <c r="B1042" s="0" t="n">
        <v>9</v>
      </c>
      <c r="C1042" s="38" t="n">
        <v>39692</v>
      </c>
      <c r="D1042" s="0" t="n">
        <v>30</v>
      </c>
    </row>
    <row r="1043" customFormat="false" ht="15" hidden="false" customHeight="false" outlineLevel="0" collapsed="false">
      <c r="A1043" s="0" t="n">
        <v>1429</v>
      </c>
      <c r="B1043" s="0" t="n">
        <v>10</v>
      </c>
      <c r="C1043" s="38" t="n">
        <v>39722</v>
      </c>
      <c r="D1043" s="0" t="n">
        <v>29</v>
      </c>
    </row>
    <row r="1044" customFormat="false" ht="15" hidden="false" customHeight="false" outlineLevel="0" collapsed="false">
      <c r="A1044" s="0" t="n">
        <v>1429</v>
      </c>
      <c r="B1044" s="0" t="n">
        <v>11</v>
      </c>
      <c r="C1044" s="38" t="n">
        <v>39751</v>
      </c>
      <c r="D1044" s="0" t="n">
        <v>30</v>
      </c>
    </row>
    <row r="1045" customFormat="false" ht="15" hidden="false" customHeight="false" outlineLevel="0" collapsed="false">
      <c r="A1045" s="0" t="n">
        <v>1429</v>
      </c>
      <c r="B1045" s="0" t="n">
        <v>12</v>
      </c>
      <c r="C1045" s="38" t="n">
        <v>39781</v>
      </c>
      <c r="D1045" s="0" t="n">
        <v>30</v>
      </c>
    </row>
    <row r="1046" customFormat="false" ht="15" hidden="false" customHeight="false" outlineLevel="0" collapsed="false">
      <c r="A1046" s="0" t="n">
        <v>1430</v>
      </c>
      <c r="B1046" s="0" t="n">
        <v>1</v>
      </c>
      <c r="C1046" s="38" t="n">
        <v>39811</v>
      </c>
      <c r="D1046" s="0" t="n">
        <v>29</v>
      </c>
    </row>
    <row r="1047" customFormat="false" ht="15" hidden="false" customHeight="false" outlineLevel="0" collapsed="false">
      <c r="A1047" s="0" t="n">
        <v>1430</v>
      </c>
      <c r="B1047" s="0" t="n">
        <v>2</v>
      </c>
      <c r="C1047" s="38" t="n">
        <v>39840</v>
      </c>
      <c r="D1047" s="0" t="n">
        <v>30</v>
      </c>
    </row>
    <row r="1048" customFormat="false" ht="15" hidden="false" customHeight="false" outlineLevel="0" collapsed="false">
      <c r="A1048" s="0" t="n">
        <v>1430</v>
      </c>
      <c r="B1048" s="0" t="n">
        <v>3</v>
      </c>
      <c r="C1048" s="38" t="n">
        <v>39870</v>
      </c>
      <c r="D1048" s="0" t="n">
        <v>30</v>
      </c>
    </row>
    <row r="1049" customFormat="false" ht="15" hidden="false" customHeight="false" outlineLevel="0" collapsed="false">
      <c r="A1049" s="0" t="n">
        <v>1430</v>
      </c>
      <c r="B1049" s="0" t="n">
        <v>4</v>
      </c>
      <c r="C1049" s="38" t="n">
        <v>39900</v>
      </c>
      <c r="D1049" s="0" t="n">
        <v>29</v>
      </c>
    </row>
    <row r="1050" customFormat="false" ht="15" hidden="false" customHeight="false" outlineLevel="0" collapsed="false">
      <c r="A1050" s="0" t="n">
        <v>1430</v>
      </c>
      <c r="B1050" s="0" t="n">
        <v>5</v>
      </c>
      <c r="C1050" s="38" t="n">
        <v>39929</v>
      </c>
      <c r="D1050" s="0" t="n">
        <v>29</v>
      </c>
    </row>
    <row r="1051" customFormat="false" ht="15" hidden="false" customHeight="false" outlineLevel="0" collapsed="false">
      <c r="A1051" s="0" t="n">
        <v>1430</v>
      </c>
      <c r="B1051" s="0" t="n">
        <v>6</v>
      </c>
      <c r="C1051" s="38" t="n">
        <v>39958</v>
      </c>
      <c r="D1051" s="0" t="n">
        <v>30</v>
      </c>
    </row>
    <row r="1052" customFormat="false" ht="15" hidden="false" customHeight="false" outlineLevel="0" collapsed="false">
      <c r="A1052" s="0" t="n">
        <v>1430</v>
      </c>
      <c r="B1052" s="0" t="n">
        <v>7</v>
      </c>
      <c r="C1052" s="38" t="n">
        <v>39988</v>
      </c>
      <c r="D1052" s="0" t="n">
        <v>29</v>
      </c>
    </row>
    <row r="1053" customFormat="false" ht="15" hidden="false" customHeight="false" outlineLevel="0" collapsed="false">
      <c r="A1053" s="0" t="n">
        <v>1430</v>
      </c>
      <c r="B1053" s="0" t="n">
        <v>8</v>
      </c>
      <c r="C1053" s="38" t="n">
        <v>40017</v>
      </c>
      <c r="D1053" s="0" t="n">
        <v>30</v>
      </c>
    </row>
    <row r="1054" customFormat="false" ht="15" hidden="false" customHeight="false" outlineLevel="0" collapsed="false">
      <c r="A1054" s="0" t="n">
        <v>1430</v>
      </c>
      <c r="B1054" s="0" t="n">
        <v>9</v>
      </c>
      <c r="C1054" s="38" t="n">
        <v>40047</v>
      </c>
      <c r="D1054" s="0" t="n">
        <v>29</v>
      </c>
    </row>
    <row r="1055" customFormat="false" ht="15" hidden="false" customHeight="false" outlineLevel="0" collapsed="false">
      <c r="A1055" s="0" t="n">
        <v>1430</v>
      </c>
      <c r="B1055" s="0" t="n">
        <v>10</v>
      </c>
      <c r="C1055" s="38" t="n">
        <v>40076</v>
      </c>
      <c r="D1055" s="0" t="n">
        <v>30</v>
      </c>
    </row>
    <row r="1056" customFormat="false" ht="15" hidden="false" customHeight="false" outlineLevel="0" collapsed="false">
      <c r="A1056" s="0" t="n">
        <v>1430</v>
      </c>
      <c r="B1056" s="0" t="n">
        <v>11</v>
      </c>
      <c r="C1056" s="38" t="n">
        <v>40106</v>
      </c>
      <c r="D1056" s="0" t="n">
        <v>29</v>
      </c>
    </row>
    <row r="1057" customFormat="false" ht="15" hidden="false" customHeight="false" outlineLevel="0" collapsed="false">
      <c r="A1057" s="0" t="n">
        <v>1430</v>
      </c>
      <c r="B1057" s="0" t="n">
        <v>12</v>
      </c>
      <c r="C1057" s="38" t="n">
        <v>40135</v>
      </c>
      <c r="D1057" s="0" t="n">
        <v>30</v>
      </c>
    </row>
    <row r="1058" customFormat="false" ht="15" hidden="false" customHeight="false" outlineLevel="0" collapsed="false">
      <c r="A1058" s="0" t="n">
        <v>1431</v>
      </c>
      <c r="B1058" s="0" t="n">
        <v>1</v>
      </c>
      <c r="C1058" s="38" t="n">
        <v>40165</v>
      </c>
      <c r="D1058" s="0" t="n">
        <v>29</v>
      </c>
    </row>
    <row r="1059" customFormat="false" ht="15" hidden="false" customHeight="false" outlineLevel="0" collapsed="false">
      <c r="A1059" s="0" t="n">
        <v>1431</v>
      </c>
      <c r="B1059" s="0" t="n">
        <v>2</v>
      </c>
      <c r="C1059" s="38" t="n">
        <v>40194</v>
      </c>
      <c r="D1059" s="0" t="n">
        <v>30</v>
      </c>
    </row>
    <row r="1060" customFormat="false" ht="15" hidden="false" customHeight="false" outlineLevel="0" collapsed="false">
      <c r="A1060" s="0" t="n">
        <v>1431</v>
      </c>
      <c r="B1060" s="0" t="n">
        <v>3</v>
      </c>
      <c r="C1060" s="38" t="n">
        <v>40224</v>
      </c>
      <c r="D1060" s="0" t="n">
        <v>30</v>
      </c>
    </row>
    <row r="1061" customFormat="false" ht="15" hidden="false" customHeight="false" outlineLevel="0" collapsed="false">
      <c r="A1061" s="0" t="n">
        <v>1431</v>
      </c>
      <c r="B1061" s="0" t="n">
        <v>4</v>
      </c>
      <c r="C1061" s="38" t="n">
        <v>40254</v>
      </c>
      <c r="D1061" s="0" t="n">
        <v>29</v>
      </c>
    </row>
    <row r="1062" customFormat="false" ht="15" hidden="false" customHeight="false" outlineLevel="0" collapsed="false">
      <c r="A1062" s="0" t="n">
        <v>1431</v>
      </c>
      <c r="B1062" s="0" t="n">
        <v>5</v>
      </c>
      <c r="C1062" s="38" t="n">
        <v>40283</v>
      </c>
      <c r="D1062" s="0" t="n">
        <v>30</v>
      </c>
    </row>
    <row r="1063" customFormat="false" ht="15" hidden="false" customHeight="false" outlineLevel="0" collapsed="false">
      <c r="A1063" s="0" t="n">
        <v>1431</v>
      </c>
      <c r="B1063" s="0" t="n">
        <v>6</v>
      </c>
      <c r="C1063" s="38" t="n">
        <v>40313</v>
      </c>
      <c r="D1063" s="0" t="n">
        <v>29</v>
      </c>
    </row>
    <row r="1064" customFormat="false" ht="15" hidden="false" customHeight="false" outlineLevel="0" collapsed="false">
      <c r="A1064" s="0" t="n">
        <v>1431</v>
      </c>
      <c r="B1064" s="0" t="n">
        <v>7</v>
      </c>
      <c r="C1064" s="38" t="n">
        <v>40342</v>
      </c>
      <c r="D1064" s="0" t="n">
        <v>30</v>
      </c>
    </row>
    <row r="1065" customFormat="false" ht="15" hidden="false" customHeight="false" outlineLevel="0" collapsed="false">
      <c r="A1065" s="0" t="n">
        <v>1431</v>
      </c>
      <c r="B1065" s="0" t="n">
        <v>8</v>
      </c>
      <c r="C1065" s="38" t="n">
        <v>40372</v>
      </c>
      <c r="D1065" s="0" t="n">
        <v>29</v>
      </c>
    </row>
    <row r="1066" customFormat="false" ht="15" hidden="false" customHeight="false" outlineLevel="0" collapsed="false">
      <c r="A1066" s="0" t="n">
        <v>1431</v>
      </c>
      <c r="B1066" s="0" t="n">
        <v>9</v>
      </c>
      <c r="C1066" s="38" t="n">
        <v>40401</v>
      </c>
      <c r="D1066" s="0" t="n">
        <v>30</v>
      </c>
    </row>
    <row r="1067" customFormat="false" ht="15" hidden="false" customHeight="false" outlineLevel="0" collapsed="false">
      <c r="A1067" s="0" t="n">
        <v>1431</v>
      </c>
      <c r="B1067" s="0" t="n">
        <v>10</v>
      </c>
      <c r="C1067" s="38" t="n">
        <v>40431</v>
      </c>
      <c r="D1067" s="0" t="n">
        <v>29</v>
      </c>
    </row>
    <row r="1068" customFormat="false" ht="15" hidden="false" customHeight="false" outlineLevel="0" collapsed="false">
      <c r="A1068" s="0" t="n">
        <v>1431</v>
      </c>
      <c r="B1068" s="0" t="n">
        <v>11</v>
      </c>
      <c r="C1068" s="38" t="n">
        <v>40460</v>
      </c>
      <c r="D1068" s="0" t="n">
        <v>29</v>
      </c>
    </row>
    <row r="1069" customFormat="false" ht="15" hidden="false" customHeight="false" outlineLevel="0" collapsed="false">
      <c r="A1069" s="0" t="n">
        <v>1431</v>
      </c>
      <c r="B1069" s="0" t="n">
        <v>12</v>
      </c>
      <c r="C1069" s="38" t="n">
        <v>40489</v>
      </c>
      <c r="D1069" s="0" t="n">
        <v>30</v>
      </c>
    </row>
    <row r="1070" customFormat="false" ht="15" hidden="false" customHeight="false" outlineLevel="0" collapsed="false">
      <c r="A1070" s="0" t="n">
        <v>1432</v>
      </c>
      <c r="B1070" s="0" t="n">
        <v>1</v>
      </c>
      <c r="C1070" s="38" t="n">
        <v>40519</v>
      </c>
      <c r="D1070" s="0" t="n">
        <v>29</v>
      </c>
    </row>
    <row r="1071" customFormat="false" ht="15" hidden="false" customHeight="false" outlineLevel="0" collapsed="false">
      <c r="A1071" s="0" t="n">
        <v>1432</v>
      </c>
      <c r="B1071" s="0" t="n">
        <v>2</v>
      </c>
      <c r="C1071" s="38" t="n">
        <v>40548</v>
      </c>
      <c r="D1071" s="0" t="n">
        <v>30</v>
      </c>
    </row>
    <row r="1072" customFormat="false" ht="15" hidden="false" customHeight="false" outlineLevel="0" collapsed="false">
      <c r="A1072" s="0" t="n">
        <v>1432</v>
      </c>
      <c r="B1072" s="0" t="n">
        <v>3</v>
      </c>
      <c r="C1072" s="38" t="n">
        <v>40578</v>
      </c>
      <c r="D1072" s="0" t="n">
        <v>30</v>
      </c>
    </row>
    <row r="1073" customFormat="false" ht="15" hidden="false" customHeight="false" outlineLevel="0" collapsed="false">
      <c r="A1073" s="0" t="n">
        <v>1432</v>
      </c>
      <c r="B1073" s="0" t="n">
        <v>4</v>
      </c>
      <c r="C1073" s="38" t="n">
        <v>40608</v>
      </c>
      <c r="D1073" s="0" t="n">
        <v>30</v>
      </c>
    </row>
    <row r="1074" customFormat="false" ht="15" hidden="false" customHeight="false" outlineLevel="0" collapsed="false">
      <c r="A1074" s="0" t="n">
        <v>1432</v>
      </c>
      <c r="B1074" s="0" t="n">
        <v>5</v>
      </c>
      <c r="C1074" s="38" t="n">
        <v>40638</v>
      </c>
      <c r="D1074" s="0" t="n">
        <v>29</v>
      </c>
    </row>
    <row r="1075" customFormat="false" ht="15" hidden="false" customHeight="false" outlineLevel="0" collapsed="false">
      <c r="A1075" s="0" t="n">
        <v>1432</v>
      </c>
      <c r="B1075" s="0" t="n">
        <v>6</v>
      </c>
      <c r="C1075" s="38" t="n">
        <v>40667</v>
      </c>
      <c r="D1075" s="0" t="n">
        <v>30</v>
      </c>
    </row>
    <row r="1076" customFormat="false" ht="15" hidden="false" customHeight="false" outlineLevel="0" collapsed="false">
      <c r="A1076" s="0" t="n">
        <v>1432</v>
      </c>
      <c r="B1076" s="0" t="n">
        <v>7</v>
      </c>
      <c r="C1076" s="38" t="n">
        <v>40697</v>
      </c>
      <c r="D1076" s="0" t="n">
        <v>29</v>
      </c>
    </row>
    <row r="1077" customFormat="false" ht="15" hidden="false" customHeight="false" outlineLevel="0" collapsed="false">
      <c r="A1077" s="0" t="n">
        <v>1432</v>
      </c>
      <c r="B1077" s="0" t="n">
        <v>8</v>
      </c>
      <c r="C1077" s="38" t="n">
        <v>40726</v>
      </c>
      <c r="D1077" s="0" t="n">
        <v>30</v>
      </c>
    </row>
    <row r="1078" customFormat="false" ht="15" hidden="false" customHeight="false" outlineLevel="0" collapsed="false">
      <c r="A1078" s="0" t="n">
        <v>1432</v>
      </c>
      <c r="B1078" s="0" t="n">
        <v>9</v>
      </c>
      <c r="C1078" s="38" t="n">
        <v>40756</v>
      </c>
      <c r="D1078" s="0" t="n">
        <v>29</v>
      </c>
    </row>
    <row r="1079" customFormat="false" ht="15" hidden="false" customHeight="false" outlineLevel="0" collapsed="false">
      <c r="A1079" s="0" t="n">
        <v>1432</v>
      </c>
      <c r="B1079" s="0" t="n">
        <v>10</v>
      </c>
      <c r="C1079" s="38" t="n">
        <v>40785</v>
      </c>
      <c r="D1079" s="0" t="n">
        <v>30</v>
      </c>
    </row>
    <row r="1080" customFormat="false" ht="15" hidden="false" customHeight="false" outlineLevel="0" collapsed="false">
      <c r="A1080" s="0" t="n">
        <v>1432</v>
      </c>
      <c r="B1080" s="0" t="n">
        <v>11</v>
      </c>
      <c r="C1080" s="38" t="n">
        <v>40815</v>
      </c>
      <c r="D1080" s="0" t="n">
        <v>29</v>
      </c>
    </row>
    <row r="1081" customFormat="false" ht="15" hidden="false" customHeight="false" outlineLevel="0" collapsed="false">
      <c r="A1081" s="0" t="n">
        <v>1432</v>
      </c>
      <c r="B1081" s="0" t="n">
        <v>12</v>
      </c>
      <c r="C1081" s="38" t="n">
        <v>40844</v>
      </c>
      <c r="D1081" s="0" t="n">
        <v>29</v>
      </c>
    </row>
    <row r="1082" customFormat="false" ht="15" hidden="false" customHeight="false" outlineLevel="0" collapsed="false">
      <c r="A1082" s="0" t="n">
        <v>1433</v>
      </c>
      <c r="B1082" s="0" t="n">
        <v>1</v>
      </c>
      <c r="C1082" s="38" t="n">
        <v>40873</v>
      </c>
      <c r="D1082" s="0" t="n">
        <v>30</v>
      </c>
    </row>
    <row r="1083" customFormat="false" ht="15" hidden="false" customHeight="false" outlineLevel="0" collapsed="false">
      <c r="A1083" s="0" t="n">
        <v>1433</v>
      </c>
      <c r="B1083" s="0" t="n">
        <v>2</v>
      </c>
      <c r="C1083" s="38" t="n">
        <v>40903</v>
      </c>
      <c r="D1083" s="0" t="n">
        <v>29</v>
      </c>
    </row>
    <row r="1084" customFormat="false" ht="15" hidden="false" customHeight="false" outlineLevel="0" collapsed="false">
      <c r="A1084" s="0" t="n">
        <v>1433</v>
      </c>
      <c r="B1084" s="0" t="n">
        <v>3</v>
      </c>
      <c r="C1084" s="38" t="n">
        <v>40932</v>
      </c>
      <c r="D1084" s="0" t="n">
        <v>30</v>
      </c>
    </row>
    <row r="1085" customFormat="false" ht="15" hidden="false" customHeight="false" outlineLevel="0" collapsed="false">
      <c r="A1085" s="0" t="n">
        <v>1433</v>
      </c>
      <c r="B1085" s="0" t="n">
        <v>4</v>
      </c>
      <c r="C1085" s="38" t="n">
        <v>40962</v>
      </c>
      <c r="D1085" s="0" t="n">
        <v>30</v>
      </c>
    </row>
    <row r="1086" customFormat="false" ht="15" hidden="false" customHeight="false" outlineLevel="0" collapsed="false">
      <c r="A1086" s="0" t="n">
        <v>1433</v>
      </c>
      <c r="B1086" s="0" t="n">
        <v>5</v>
      </c>
      <c r="C1086" s="38" t="n">
        <v>40992</v>
      </c>
      <c r="D1086" s="0" t="n">
        <v>29</v>
      </c>
    </row>
    <row r="1087" customFormat="false" ht="15" hidden="false" customHeight="false" outlineLevel="0" collapsed="false">
      <c r="A1087" s="0" t="n">
        <v>1433</v>
      </c>
      <c r="B1087" s="0" t="n">
        <v>6</v>
      </c>
      <c r="C1087" s="38" t="n">
        <v>41021</v>
      </c>
      <c r="D1087" s="0" t="n">
        <v>30</v>
      </c>
    </row>
    <row r="1088" customFormat="false" ht="15" hidden="false" customHeight="false" outlineLevel="0" collapsed="false">
      <c r="A1088" s="0" t="n">
        <v>1433</v>
      </c>
      <c r="B1088" s="0" t="n">
        <v>7</v>
      </c>
      <c r="C1088" s="38" t="n">
        <v>41051</v>
      </c>
      <c r="D1088" s="0" t="n">
        <v>30</v>
      </c>
    </row>
    <row r="1089" customFormat="false" ht="15" hidden="false" customHeight="false" outlineLevel="0" collapsed="false">
      <c r="A1089" s="0" t="n">
        <v>1433</v>
      </c>
      <c r="B1089" s="0" t="n">
        <v>8</v>
      </c>
      <c r="C1089" s="38" t="n">
        <v>41081</v>
      </c>
      <c r="D1089" s="0" t="n">
        <v>29</v>
      </c>
    </row>
    <row r="1090" customFormat="false" ht="15" hidden="false" customHeight="false" outlineLevel="0" collapsed="false">
      <c r="A1090" s="0" t="n">
        <v>1433</v>
      </c>
      <c r="B1090" s="0" t="n">
        <v>9</v>
      </c>
      <c r="C1090" s="38" t="n">
        <v>41110</v>
      </c>
      <c r="D1090" s="0" t="n">
        <v>30</v>
      </c>
    </row>
    <row r="1091" customFormat="false" ht="15" hidden="false" customHeight="false" outlineLevel="0" collapsed="false">
      <c r="A1091" s="0" t="n">
        <v>1433</v>
      </c>
      <c r="B1091" s="0" t="n">
        <v>10</v>
      </c>
      <c r="C1091" s="38" t="n">
        <v>41140</v>
      </c>
      <c r="D1091" s="0" t="n">
        <v>29</v>
      </c>
    </row>
    <row r="1092" customFormat="false" ht="15" hidden="false" customHeight="false" outlineLevel="0" collapsed="false">
      <c r="A1092" s="0" t="n">
        <v>1433</v>
      </c>
      <c r="B1092" s="0" t="n">
        <v>11</v>
      </c>
      <c r="C1092" s="38" t="n">
        <v>41169</v>
      </c>
      <c r="D1092" s="0" t="n">
        <v>30</v>
      </c>
    </row>
    <row r="1093" customFormat="false" ht="15" hidden="false" customHeight="false" outlineLevel="0" collapsed="false">
      <c r="A1093" s="0" t="n">
        <v>1433</v>
      </c>
      <c r="B1093" s="0" t="n">
        <v>12</v>
      </c>
      <c r="C1093" s="38" t="n">
        <v>41199</v>
      </c>
      <c r="D1093" s="0" t="n">
        <v>29</v>
      </c>
    </row>
    <row r="1094" customFormat="false" ht="15" hidden="false" customHeight="false" outlineLevel="0" collapsed="false">
      <c r="A1094" s="0" t="n">
        <v>1434</v>
      </c>
      <c r="B1094" s="0" t="n">
        <v>1</v>
      </c>
      <c r="C1094" s="38" t="n">
        <v>41228</v>
      </c>
      <c r="D1094" s="0" t="n">
        <v>29</v>
      </c>
    </row>
    <row r="1095" customFormat="false" ht="15" hidden="false" customHeight="false" outlineLevel="0" collapsed="false">
      <c r="A1095" s="0" t="n">
        <v>1434</v>
      </c>
      <c r="B1095" s="0" t="n">
        <v>2</v>
      </c>
      <c r="C1095" s="38" t="n">
        <v>41257</v>
      </c>
      <c r="D1095" s="0" t="n">
        <v>30</v>
      </c>
    </row>
    <row r="1096" customFormat="false" ht="15" hidden="false" customHeight="false" outlineLevel="0" collapsed="false">
      <c r="A1096" s="0" t="n">
        <v>1434</v>
      </c>
      <c r="B1096" s="0" t="n">
        <v>3</v>
      </c>
      <c r="C1096" s="38" t="n">
        <v>41287</v>
      </c>
      <c r="D1096" s="0" t="n">
        <v>29</v>
      </c>
    </row>
    <row r="1097" customFormat="false" ht="15" hidden="false" customHeight="false" outlineLevel="0" collapsed="false">
      <c r="A1097" s="0" t="n">
        <v>1434</v>
      </c>
      <c r="B1097" s="0" t="n">
        <v>4</v>
      </c>
      <c r="C1097" s="38" t="n">
        <v>41316</v>
      </c>
      <c r="D1097" s="0" t="n">
        <v>30</v>
      </c>
    </row>
    <row r="1098" customFormat="false" ht="15" hidden="false" customHeight="false" outlineLevel="0" collapsed="false">
      <c r="A1098" s="0" t="n">
        <v>1434</v>
      </c>
      <c r="B1098" s="0" t="n">
        <v>5</v>
      </c>
      <c r="C1098" s="38" t="n">
        <v>41346</v>
      </c>
      <c r="D1098" s="0" t="n">
        <v>29</v>
      </c>
    </row>
    <row r="1099" customFormat="false" ht="15" hidden="false" customHeight="false" outlineLevel="0" collapsed="false">
      <c r="A1099" s="0" t="n">
        <v>1434</v>
      </c>
      <c r="B1099" s="0" t="n">
        <v>6</v>
      </c>
      <c r="C1099" s="38" t="n">
        <v>41375</v>
      </c>
      <c r="D1099" s="0" t="n">
        <v>30</v>
      </c>
    </row>
    <row r="1100" customFormat="false" ht="15" hidden="false" customHeight="false" outlineLevel="0" collapsed="false">
      <c r="A1100" s="0" t="n">
        <v>1434</v>
      </c>
      <c r="B1100" s="0" t="n">
        <v>7</v>
      </c>
      <c r="C1100" s="38" t="n">
        <v>41405</v>
      </c>
      <c r="D1100" s="0" t="n">
        <v>30</v>
      </c>
    </row>
    <row r="1101" customFormat="false" ht="15" hidden="false" customHeight="false" outlineLevel="0" collapsed="false">
      <c r="A1101" s="0" t="n">
        <v>1434</v>
      </c>
      <c r="B1101" s="0" t="n">
        <v>8</v>
      </c>
      <c r="C1101" s="38" t="n">
        <v>41435</v>
      </c>
      <c r="D1101" s="0" t="n">
        <v>29</v>
      </c>
    </row>
    <row r="1102" customFormat="false" ht="15" hidden="false" customHeight="false" outlineLevel="0" collapsed="false">
      <c r="A1102" s="0" t="n">
        <v>1434</v>
      </c>
      <c r="B1102" s="0" t="n">
        <v>9</v>
      </c>
      <c r="C1102" s="38" t="n">
        <v>41464</v>
      </c>
      <c r="D1102" s="0" t="n">
        <v>30</v>
      </c>
    </row>
    <row r="1103" customFormat="false" ht="15" hidden="false" customHeight="false" outlineLevel="0" collapsed="false">
      <c r="A1103" s="0" t="n">
        <v>1434</v>
      </c>
      <c r="B1103" s="0" t="n">
        <v>10</v>
      </c>
      <c r="C1103" s="38" t="n">
        <v>41494</v>
      </c>
      <c r="D1103" s="0" t="n">
        <v>30</v>
      </c>
    </row>
    <row r="1104" customFormat="false" ht="15" hidden="false" customHeight="false" outlineLevel="0" collapsed="false">
      <c r="A1104" s="0" t="n">
        <v>1434</v>
      </c>
      <c r="B1104" s="0" t="n">
        <v>11</v>
      </c>
      <c r="C1104" s="38" t="n">
        <v>41524</v>
      </c>
      <c r="D1104" s="0" t="n">
        <v>29</v>
      </c>
    </row>
    <row r="1105" customFormat="false" ht="15" hidden="false" customHeight="false" outlineLevel="0" collapsed="false">
      <c r="A1105" s="0" t="n">
        <v>1434</v>
      </c>
      <c r="B1105" s="0" t="n">
        <v>12</v>
      </c>
      <c r="C1105" s="38" t="n">
        <v>41553</v>
      </c>
      <c r="D1105" s="0" t="n">
        <v>29</v>
      </c>
    </row>
    <row r="1106" customFormat="false" ht="15" hidden="false" customHeight="false" outlineLevel="0" collapsed="false">
      <c r="A1106" s="0" t="n">
        <v>1435</v>
      </c>
      <c r="B1106" s="0" t="n">
        <v>1</v>
      </c>
      <c r="C1106" s="38" t="n">
        <v>41582</v>
      </c>
      <c r="D1106" s="0" t="n">
        <v>30</v>
      </c>
    </row>
    <row r="1107" customFormat="false" ht="15" hidden="false" customHeight="false" outlineLevel="0" collapsed="false">
      <c r="A1107" s="0" t="n">
        <v>1435</v>
      </c>
      <c r="B1107" s="0" t="n">
        <v>2</v>
      </c>
      <c r="C1107" s="38" t="n">
        <v>41612</v>
      </c>
      <c r="D1107" s="0" t="n">
        <v>29</v>
      </c>
    </row>
    <row r="1108" customFormat="false" ht="15" hidden="false" customHeight="false" outlineLevel="0" collapsed="false">
      <c r="A1108" s="0" t="n">
        <v>1435</v>
      </c>
      <c r="B1108" s="0" t="n">
        <v>3</v>
      </c>
      <c r="C1108" s="38" t="n">
        <v>41641</v>
      </c>
      <c r="D1108" s="0" t="n">
        <v>30</v>
      </c>
    </row>
    <row r="1109" customFormat="false" ht="15" hidden="false" customHeight="false" outlineLevel="0" collapsed="false">
      <c r="A1109" s="0" t="n">
        <v>1435</v>
      </c>
      <c r="B1109" s="0" t="n">
        <v>4</v>
      </c>
      <c r="C1109" s="38" t="n">
        <v>41671</v>
      </c>
      <c r="D1109" s="0" t="n">
        <v>29</v>
      </c>
    </row>
    <row r="1110" customFormat="false" ht="15" hidden="false" customHeight="false" outlineLevel="0" collapsed="false">
      <c r="A1110" s="0" t="n">
        <v>1435</v>
      </c>
      <c r="B1110" s="0" t="n">
        <v>5</v>
      </c>
      <c r="C1110" s="38" t="n">
        <v>41700</v>
      </c>
      <c r="D1110" s="0" t="n">
        <v>30</v>
      </c>
    </row>
    <row r="1111" customFormat="false" ht="15" hidden="false" customHeight="false" outlineLevel="0" collapsed="false">
      <c r="A1111" s="0" t="n">
        <v>1435</v>
      </c>
      <c r="B1111" s="0" t="n">
        <v>6</v>
      </c>
      <c r="C1111" s="38" t="n">
        <v>41730</v>
      </c>
      <c r="D1111" s="0" t="n">
        <v>29</v>
      </c>
    </row>
    <row r="1112" customFormat="false" ht="15" hidden="false" customHeight="false" outlineLevel="0" collapsed="false">
      <c r="A1112" s="0" t="n">
        <v>1435</v>
      </c>
      <c r="B1112" s="0" t="n">
        <v>7</v>
      </c>
      <c r="C1112" s="38" t="n">
        <v>41759</v>
      </c>
      <c r="D1112" s="0" t="n">
        <v>30</v>
      </c>
    </row>
    <row r="1113" customFormat="false" ht="15" hidden="false" customHeight="false" outlineLevel="0" collapsed="false">
      <c r="A1113" s="0" t="n">
        <v>1435</v>
      </c>
      <c r="B1113" s="0" t="n">
        <v>8</v>
      </c>
      <c r="C1113" s="38" t="n">
        <v>41789</v>
      </c>
      <c r="D1113" s="0" t="n">
        <v>29</v>
      </c>
    </row>
    <row r="1114" customFormat="false" ht="15" hidden="false" customHeight="false" outlineLevel="0" collapsed="false">
      <c r="A1114" s="0" t="n">
        <v>1435</v>
      </c>
      <c r="B1114" s="0" t="n">
        <v>9</v>
      </c>
      <c r="C1114" s="38" t="n">
        <v>41818</v>
      </c>
      <c r="D1114" s="0" t="n">
        <v>30</v>
      </c>
    </row>
    <row r="1115" customFormat="false" ht="15" hidden="false" customHeight="false" outlineLevel="0" collapsed="false">
      <c r="A1115" s="0" t="n">
        <v>1435</v>
      </c>
      <c r="B1115" s="0" t="n">
        <v>10</v>
      </c>
      <c r="C1115" s="38" t="n">
        <v>41848</v>
      </c>
      <c r="D1115" s="0" t="n">
        <v>30</v>
      </c>
    </row>
    <row r="1116" customFormat="false" ht="15" hidden="false" customHeight="false" outlineLevel="0" collapsed="false">
      <c r="A1116" s="0" t="n">
        <v>1435</v>
      </c>
      <c r="B1116" s="0" t="n">
        <v>11</v>
      </c>
      <c r="C1116" s="38" t="n">
        <v>41878</v>
      </c>
      <c r="D1116" s="0" t="n">
        <v>29</v>
      </c>
    </row>
    <row r="1117" customFormat="false" ht="15" hidden="false" customHeight="false" outlineLevel="0" collapsed="false">
      <c r="A1117" s="0" t="n">
        <v>1435</v>
      </c>
      <c r="B1117" s="0" t="n">
        <v>12</v>
      </c>
      <c r="C1117" s="38" t="n">
        <v>41907</v>
      </c>
      <c r="D1117" s="0" t="n">
        <v>30</v>
      </c>
    </row>
    <row r="1118" customFormat="false" ht="15" hidden="false" customHeight="false" outlineLevel="0" collapsed="false">
      <c r="A1118" s="0" t="n">
        <v>1436</v>
      </c>
      <c r="B1118" s="0" t="n">
        <v>1</v>
      </c>
      <c r="C1118" s="38" t="n">
        <v>41937</v>
      </c>
      <c r="D1118" s="0" t="n">
        <v>29</v>
      </c>
    </row>
    <row r="1119" customFormat="false" ht="15" hidden="false" customHeight="false" outlineLevel="0" collapsed="false">
      <c r="A1119" s="0" t="n">
        <v>1436</v>
      </c>
      <c r="B1119" s="0" t="n">
        <v>2</v>
      </c>
      <c r="C1119" s="38" t="n">
        <v>41966</v>
      </c>
      <c r="D1119" s="0" t="n">
        <v>30</v>
      </c>
    </row>
    <row r="1120" customFormat="false" ht="15" hidden="false" customHeight="false" outlineLevel="0" collapsed="false">
      <c r="A1120" s="0" t="n">
        <v>1436</v>
      </c>
      <c r="B1120" s="0" t="n">
        <v>3</v>
      </c>
      <c r="C1120" s="38" t="n">
        <v>41996</v>
      </c>
      <c r="D1120" s="0" t="n">
        <v>29</v>
      </c>
    </row>
    <row r="1121" customFormat="false" ht="15" hidden="false" customHeight="false" outlineLevel="0" collapsed="false">
      <c r="A1121" s="0" t="n">
        <v>1436</v>
      </c>
      <c r="B1121" s="0" t="n">
        <v>4</v>
      </c>
      <c r="C1121" s="38" t="n">
        <v>42025</v>
      </c>
      <c r="D1121" s="0" t="n">
        <v>30</v>
      </c>
    </row>
    <row r="1122" customFormat="false" ht="15" hidden="false" customHeight="false" outlineLevel="0" collapsed="false">
      <c r="A1122" s="0" t="n">
        <v>1436</v>
      </c>
      <c r="B1122" s="0" t="n">
        <v>5</v>
      </c>
      <c r="C1122" s="38" t="n">
        <v>42055</v>
      </c>
      <c r="D1122" s="0" t="n">
        <v>29</v>
      </c>
    </row>
    <row r="1123" customFormat="false" ht="15" hidden="false" customHeight="false" outlineLevel="0" collapsed="false">
      <c r="A1123" s="0" t="n">
        <v>1436</v>
      </c>
      <c r="B1123" s="0" t="n">
        <v>6</v>
      </c>
      <c r="C1123" s="38" t="n">
        <v>42084</v>
      </c>
      <c r="D1123" s="0" t="n">
        <v>30</v>
      </c>
    </row>
    <row r="1124" customFormat="false" ht="15" hidden="false" customHeight="false" outlineLevel="0" collapsed="false">
      <c r="A1124" s="0" t="n">
        <v>1436</v>
      </c>
      <c r="B1124" s="0" t="n">
        <v>7</v>
      </c>
      <c r="C1124" s="38" t="n">
        <v>42114</v>
      </c>
      <c r="D1124" s="0" t="n">
        <v>29</v>
      </c>
    </row>
    <row r="1125" customFormat="false" ht="15" hidden="false" customHeight="false" outlineLevel="0" collapsed="false">
      <c r="A1125" s="0" t="n">
        <v>1436</v>
      </c>
      <c r="B1125" s="0" t="n">
        <v>8</v>
      </c>
      <c r="C1125" s="38" t="n">
        <v>42143</v>
      </c>
      <c r="D1125" s="0" t="n">
        <v>30</v>
      </c>
    </row>
    <row r="1126" customFormat="false" ht="15" hidden="false" customHeight="false" outlineLevel="0" collapsed="false">
      <c r="A1126" s="0" t="n">
        <v>1436</v>
      </c>
      <c r="B1126" s="0" t="n">
        <v>9</v>
      </c>
      <c r="C1126" s="38" t="n">
        <v>42173</v>
      </c>
      <c r="D1126" s="0" t="n">
        <v>29</v>
      </c>
    </row>
    <row r="1127" customFormat="false" ht="15" hidden="false" customHeight="false" outlineLevel="0" collapsed="false">
      <c r="A1127" s="0" t="n">
        <v>1436</v>
      </c>
      <c r="B1127" s="0" t="n">
        <v>10</v>
      </c>
      <c r="C1127" s="38" t="n">
        <v>42202</v>
      </c>
      <c r="D1127" s="0" t="n">
        <v>30</v>
      </c>
    </row>
    <row r="1128" customFormat="false" ht="15" hidden="false" customHeight="false" outlineLevel="0" collapsed="false">
      <c r="A1128" s="0" t="n">
        <v>1436</v>
      </c>
      <c r="B1128" s="0" t="n">
        <v>11</v>
      </c>
      <c r="C1128" s="38" t="n">
        <v>42232</v>
      </c>
      <c r="D1128" s="0" t="n">
        <v>29</v>
      </c>
    </row>
    <row r="1129" customFormat="false" ht="15" hidden="false" customHeight="false" outlineLevel="0" collapsed="false">
      <c r="A1129" s="0" t="n">
        <v>1436</v>
      </c>
      <c r="B1129" s="0" t="n">
        <v>12</v>
      </c>
      <c r="C1129" s="38" t="n">
        <v>42261</v>
      </c>
      <c r="D1129" s="0" t="n">
        <v>30</v>
      </c>
    </row>
    <row r="1130" customFormat="false" ht="15" hidden="false" customHeight="false" outlineLevel="0" collapsed="false">
      <c r="A1130" s="0" t="n">
        <v>1437</v>
      </c>
      <c r="B1130" s="0" t="n">
        <v>1</v>
      </c>
      <c r="C1130" s="38" t="n">
        <v>42291</v>
      </c>
      <c r="D1130" s="0" t="n">
        <v>30</v>
      </c>
    </row>
    <row r="1131" customFormat="false" ht="15" hidden="false" customHeight="false" outlineLevel="0" collapsed="false">
      <c r="A1131" s="0" t="n">
        <v>1437</v>
      </c>
      <c r="B1131" s="0" t="n">
        <v>2</v>
      </c>
      <c r="C1131" s="38" t="n">
        <v>42321</v>
      </c>
      <c r="D1131" s="0" t="n">
        <v>29</v>
      </c>
    </row>
    <row r="1132" customFormat="false" ht="15" hidden="false" customHeight="false" outlineLevel="0" collapsed="false">
      <c r="A1132" s="0" t="n">
        <v>1437</v>
      </c>
      <c r="B1132" s="0" t="n">
        <v>3</v>
      </c>
      <c r="C1132" s="38" t="n">
        <v>42350</v>
      </c>
      <c r="D1132" s="0" t="n">
        <v>30</v>
      </c>
    </row>
    <row r="1133" customFormat="false" ht="15" hidden="false" customHeight="false" outlineLevel="0" collapsed="false">
      <c r="A1133" s="0" t="n">
        <v>1437</v>
      </c>
      <c r="B1133" s="0" t="n">
        <v>4</v>
      </c>
      <c r="C1133" s="38" t="n">
        <v>42380</v>
      </c>
      <c r="D1133" s="0" t="n">
        <v>30</v>
      </c>
    </row>
    <row r="1134" customFormat="false" ht="15" hidden="false" customHeight="false" outlineLevel="0" collapsed="false">
      <c r="A1134" s="0" t="n">
        <v>1437</v>
      </c>
      <c r="B1134" s="0" t="n">
        <v>5</v>
      </c>
      <c r="C1134" s="38" t="n">
        <v>42410</v>
      </c>
      <c r="D1134" s="0" t="n">
        <v>29</v>
      </c>
    </row>
    <row r="1135" customFormat="false" ht="15" hidden="false" customHeight="false" outlineLevel="0" collapsed="false">
      <c r="A1135" s="0" t="n">
        <v>1437</v>
      </c>
      <c r="B1135" s="0" t="n">
        <v>6</v>
      </c>
      <c r="C1135" s="38" t="n">
        <v>42439</v>
      </c>
      <c r="D1135" s="0" t="n">
        <v>29</v>
      </c>
    </row>
    <row r="1136" customFormat="false" ht="15" hidden="false" customHeight="false" outlineLevel="0" collapsed="false">
      <c r="A1136" s="0" t="n">
        <v>1437</v>
      </c>
      <c r="B1136" s="0" t="n">
        <v>7</v>
      </c>
      <c r="C1136" s="38" t="n">
        <v>42468</v>
      </c>
      <c r="D1136" s="0" t="n">
        <v>30</v>
      </c>
    </row>
    <row r="1137" customFormat="false" ht="15" hidden="false" customHeight="false" outlineLevel="0" collapsed="false">
      <c r="A1137" s="0" t="n">
        <v>1437</v>
      </c>
      <c r="B1137" s="0" t="n">
        <v>8</v>
      </c>
      <c r="C1137" s="38" t="n">
        <v>42498</v>
      </c>
      <c r="D1137" s="0" t="n">
        <v>29</v>
      </c>
    </row>
    <row r="1138" customFormat="false" ht="15" hidden="false" customHeight="false" outlineLevel="0" collapsed="false">
      <c r="A1138" s="0" t="n">
        <v>1437</v>
      </c>
      <c r="B1138" s="0" t="n">
        <v>9</v>
      </c>
      <c r="C1138" s="38" t="n">
        <v>42527</v>
      </c>
      <c r="D1138" s="0" t="n">
        <v>30</v>
      </c>
    </row>
    <row r="1139" customFormat="false" ht="15" hidden="false" customHeight="false" outlineLevel="0" collapsed="false">
      <c r="A1139" s="0" t="n">
        <v>1437</v>
      </c>
      <c r="B1139" s="0" t="n">
        <v>10</v>
      </c>
      <c r="C1139" s="38" t="n">
        <v>42557</v>
      </c>
      <c r="D1139" s="0" t="n">
        <v>29</v>
      </c>
    </row>
    <row r="1140" customFormat="false" ht="15" hidden="false" customHeight="false" outlineLevel="0" collapsed="false">
      <c r="A1140" s="0" t="n">
        <v>1437</v>
      </c>
      <c r="B1140" s="0" t="n">
        <v>11</v>
      </c>
      <c r="C1140" s="38" t="n">
        <v>42586</v>
      </c>
      <c r="D1140" s="0" t="n">
        <v>29</v>
      </c>
    </row>
    <row r="1141" customFormat="false" ht="15" hidden="false" customHeight="false" outlineLevel="0" collapsed="false">
      <c r="A1141" s="0" t="n">
        <v>1437</v>
      </c>
      <c r="B1141" s="0" t="n">
        <v>12</v>
      </c>
      <c r="C1141" s="38" t="n">
        <v>42615</v>
      </c>
      <c r="D1141" s="0" t="n">
        <v>30</v>
      </c>
    </row>
    <row r="1142" customFormat="false" ht="15" hidden="false" customHeight="false" outlineLevel="0" collapsed="false">
      <c r="A1142" s="0" t="n">
        <v>1438</v>
      </c>
      <c r="B1142" s="0" t="n">
        <v>1</v>
      </c>
      <c r="C1142" s="38" t="n">
        <v>42645</v>
      </c>
      <c r="D1142" s="0" t="n">
        <v>30</v>
      </c>
    </row>
    <row r="1143" customFormat="false" ht="15" hidden="false" customHeight="false" outlineLevel="0" collapsed="false">
      <c r="A1143" s="0" t="n">
        <v>1438</v>
      </c>
      <c r="B1143" s="0" t="n">
        <v>2</v>
      </c>
      <c r="C1143" s="38" t="n">
        <v>42675</v>
      </c>
      <c r="D1143" s="0" t="n">
        <v>29</v>
      </c>
    </row>
    <row r="1144" customFormat="false" ht="15" hidden="false" customHeight="false" outlineLevel="0" collapsed="false">
      <c r="A1144" s="0" t="n">
        <v>1438</v>
      </c>
      <c r="B1144" s="0" t="n">
        <v>3</v>
      </c>
      <c r="C1144" s="38" t="n">
        <v>42704</v>
      </c>
      <c r="D1144" s="0" t="n">
        <v>30</v>
      </c>
    </row>
    <row r="1145" customFormat="false" ht="15" hidden="false" customHeight="false" outlineLevel="0" collapsed="false">
      <c r="A1145" s="0" t="n">
        <v>1438</v>
      </c>
      <c r="B1145" s="0" t="n">
        <v>4</v>
      </c>
      <c r="C1145" s="38" t="n">
        <v>42734</v>
      </c>
      <c r="D1145" s="0" t="n">
        <v>30</v>
      </c>
    </row>
    <row r="1146" customFormat="false" ht="15" hidden="false" customHeight="false" outlineLevel="0" collapsed="false">
      <c r="A1146" s="0" t="n">
        <v>1438</v>
      </c>
      <c r="B1146" s="0" t="n">
        <v>5</v>
      </c>
      <c r="C1146" s="38" t="n">
        <v>42764</v>
      </c>
      <c r="D1146" s="0" t="n">
        <v>30</v>
      </c>
    </row>
    <row r="1147" customFormat="false" ht="15" hidden="false" customHeight="false" outlineLevel="0" collapsed="false">
      <c r="A1147" s="0" t="n">
        <v>1438</v>
      </c>
      <c r="B1147" s="0" t="n">
        <v>6</v>
      </c>
      <c r="C1147" s="38" t="n">
        <v>42794</v>
      </c>
      <c r="D1147" s="0" t="n">
        <v>29</v>
      </c>
    </row>
    <row r="1148" customFormat="false" ht="15" hidden="false" customHeight="false" outlineLevel="0" collapsed="false">
      <c r="A1148" s="0" t="n">
        <v>1438</v>
      </c>
      <c r="B1148" s="0" t="n">
        <v>7</v>
      </c>
      <c r="C1148" s="38" t="n">
        <v>42823</v>
      </c>
      <c r="D1148" s="0" t="n">
        <v>29</v>
      </c>
    </row>
    <row r="1149" customFormat="false" ht="15" hidden="false" customHeight="false" outlineLevel="0" collapsed="false">
      <c r="A1149" s="0" t="n">
        <v>1438</v>
      </c>
      <c r="B1149" s="0" t="n">
        <v>8</v>
      </c>
      <c r="C1149" s="38" t="n">
        <v>42852</v>
      </c>
      <c r="D1149" s="0" t="n">
        <v>30</v>
      </c>
    </row>
    <row r="1150" customFormat="false" ht="15" hidden="false" customHeight="false" outlineLevel="0" collapsed="false">
      <c r="A1150" s="0" t="n">
        <v>1438</v>
      </c>
      <c r="B1150" s="0" t="n">
        <v>9</v>
      </c>
      <c r="C1150" s="38" t="n">
        <v>42882</v>
      </c>
      <c r="D1150" s="0" t="n">
        <v>29</v>
      </c>
    </row>
    <row r="1151" customFormat="false" ht="15" hidden="false" customHeight="false" outlineLevel="0" collapsed="false">
      <c r="A1151" s="0" t="n">
        <v>1438</v>
      </c>
      <c r="B1151" s="0" t="n">
        <v>10</v>
      </c>
      <c r="C1151" s="38" t="n">
        <v>42911</v>
      </c>
      <c r="D1151" s="0" t="n">
        <v>29</v>
      </c>
    </row>
    <row r="1152" customFormat="false" ht="15" hidden="false" customHeight="false" outlineLevel="0" collapsed="false">
      <c r="A1152" s="0" t="n">
        <v>1438</v>
      </c>
      <c r="B1152" s="0" t="n">
        <v>11</v>
      </c>
      <c r="C1152" s="38" t="n">
        <v>42940</v>
      </c>
      <c r="D1152" s="0" t="n">
        <v>30</v>
      </c>
    </row>
    <row r="1153" customFormat="false" ht="15" hidden="false" customHeight="false" outlineLevel="0" collapsed="false">
      <c r="A1153" s="0" t="n">
        <v>1438</v>
      </c>
      <c r="B1153" s="0" t="n">
        <v>12</v>
      </c>
      <c r="C1153" s="38" t="n">
        <v>42970</v>
      </c>
      <c r="D1153" s="0" t="n">
        <v>29</v>
      </c>
    </row>
    <row r="1154" customFormat="false" ht="15" hidden="false" customHeight="false" outlineLevel="0" collapsed="false">
      <c r="A1154" s="0" t="n">
        <v>1439</v>
      </c>
      <c r="B1154" s="0" t="n">
        <v>1</v>
      </c>
      <c r="C1154" s="38" t="n">
        <v>42999</v>
      </c>
      <c r="D1154" s="0" t="n">
        <v>30</v>
      </c>
    </row>
    <row r="1155" customFormat="false" ht="15" hidden="false" customHeight="false" outlineLevel="0" collapsed="false">
      <c r="A1155" s="0" t="n">
        <v>1439</v>
      </c>
      <c r="B1155" s="0" t="n">
        <v>2</v>
      </c>
      <c r="C1155" s="38" t="n">
        <v>43029</v>
      </c>
      <c r="D1155" s="0" t="n">
        <v>29</v>
      </c>
    </row>
    <row r="1156" customFormat="false" ht="15" hidden="false" customHeight="false" outlineLevel="0" collapsed="false">
      <c r="A1156" s="0" t="n">
        <v>1439</v>
      </c>
      <c r="B1156" s="0" t="n">
        <v>3</v>
      </c>
      <c r="C1156" s="38" t="n">
        <v>43058</v>
      </c>
      <c r="D1156" s="0" t="n">
        <v>30</v>
      </c>
    </row>
    <row r="1157" customFormat="false" ht="15" hidden="false" customHeight="false" outlineLevel="0" collapsed="false">
      <c r="A1157" s="0" t="n">
        <v>1439</v>
      </c>
      <c r="B1157" s="0" t="n">
        <v>4</v>
      </c>
      <c r="C1157" s="38" t="n">
        <v>43088</v>
      </c>
      <c r="D1157" s="0" t="n">
        <v>30</v>
      </c>
    </row>
    <row r="1158" customFormat="false" ht="15" hidden="false" customHeight="false" outlineLevel="0" collapsed="false">
      <c r="A1158" s="0" t="n">
        <v>1439</v>
      </c>
      <c r="B1158" s="0" t="n">
        <v>5</v>
      </c>
      <c r="C1158" s="38" t="n">
        <v>43118</v>
      </c>
      <c r="D1158" s="0" t="n">
        <v>30</v>
      </c>
    </row>
    <row r="1159" customFormat="false" ht="15" hidden="false" customHeight="false" outlineLevel="0" collapsed="false">
      <c r="A1159" s="0" t="n">
        <v>1439</v>
      </c>
      <c r="B1159" s="0" t="n">
        <v>6</v>
      </c>
      <c r="C1159" s="38" t="n">
        <v>43148</v>
      </c>
      <c r="D1159" s="0" t="n">
        <v>29</v>
      </c>
    </row>
    <row r="1160" customFormat="false" ht="15" hidden="false" customHeight="false" outlineLevel="0" collapsed="false">
      <c r="A1160" s="0" t="n">
        <v>1439</v>
      </c>
      <c r="B1160" s="0" t="n">
        <v>7</v>
      </c>
      <c r="C1160" s="38" t="n">
        <v>43177</v>
      </c>
      <c r="D1160" s="0" t="n">
        <v>30</v>
      </c>
    </row>
    <row r="1161" customFormat="false" ht="15" hidden="false" customHeight="false" outlineLevel="0" collapsed="false">
      <c r="A1161" s="0" t="n">
        <v>1439</v>
      </c>
      <c r="B1161" s="0" t="n">
        <v>8</v>
      </c>
      <c r="C1161" s="38" t="n">
        <v>43207</v>
      </c>
      <c r="D1161" s="0" t="n">
        <v>29</v>
      </c>
    </row>
    <row r="1162" customFormat="false" ht="15" hidden="false" customHeight="false" outlineLevel="0" collapsed="false">
      <c r="A1162" s="0" t="n">
        <v>1439</v>
      </c>
      <c r="B1162" s="0" t="n">
        <v>9</v>
      </c>
      <c r="C1162" s="38" t="n">
        <v>43236</v>
      </c>
      <c r="D1162" s="0" t="n">
        <v>30</v>
      </c>
    </row>
    <row r="1163" customFormat="false" ht="15" hidden="false" customHeight="false" outlineLevel="0" collapsed="false">
      <c r="A1163" s="0" t="n">
        <v>1439</v>
      </c>
      <c r="B1163" s="0" t="n">
        <v>10</v>
      </c>
      <c r="C1163" s="38" t="n">
        <v>43266</v>
      </c>
      <c r="D1163" s="0" t="n">
        <v>29</v>
      </c>
    </row>
    <row r="1164" customFormat="false" ht="15" hidden="false" customHeight="false" outlineLevel="0" collapsed="false">
      <c r="A1164" s="0" t="n">
        <v>1439</v>
      </c>
      <c r="B1164" s="0" t="n">
        <v>11</v>
      </c>
      <c r="C1164" s="38" t="n">
        <v>43295</v>
      </c>
      <c r="D1164" s="0" t="n">
        <v>29</v>
      </c>
    </row>
    <row r="1165" customFormat="false" ht="15" hidden="false" customHeight="false" outlineLevel="0" collapsed="false">
      <c r="A1165" s="0" t="n">
        <v>1439</v>
      </c>
      <c r="B1165" s="0" t="n">
        <v>12</v>
      </c>
      <c r="C1165" s="38" t="n">
        <v>43324</v>
      </c>
      <c r="D1165" s="0" t="n">
        <v>30</v>
      </c>
    </row>
    <row r="1166" customFormat="false" ht="15" hidden="false" customHeight="false" outlineLevel="0" collapsed="false">
      <c r="A1166" s="0" t="n">
        <v>1440</v>
      </c>
      <c r="B1166" s="0" t="n">
        <v>1</v>
      </c>
      <c r="C1166" s="38" t="n">
        <v>43354</v>
      </c>
      <c r="D1166" s="0" t="n">
        <v>29</v>
      </c>
    </row>
    <row r="1167" customFormat="false" ht="15" hidden="false" customHeight="false" outlineLevel="0" collapsed="false">
      <c r="A1167" s="0" t="n">
        <v>1440</v>
      </c>
      <c r="B1167" s="0" t="n">
        <v>2</v>
      </c>
      <c r="C1167" s="38" t="n">
        <v>43383</v>
      </c>
      <c r="D1167" s="0" t="n">
        <v>30</v>
      </c>
    </row>
    <row r="1168" customFormat="false" ht="15" hidden="false" customHeight="false" outlineLevel="0" collapsed="false">
      <c r="A1168" s="0" t="n">
        <v>1440</v>
      </c>
      <c r="B1168" s="0" t="n">
        <v>3</v>
      </c>
      <c r="C1168" s="38" t="n">
        <v>43413</v>
      </c>
      <c r="D1168" s="0" t="n">
        <v>29</v>
      </c>
    </row>
    <row r="1169" customFormat="false" ht="15" hidden="false" customHeight="false" outlineLevel="0" collapsed="false">
      <c r="A1169" s="0" t="n">
        <v>1440</v>
      </c>
      <c r="B1169" s="0" t="n">
        <v>4</v>
      </c>
      <c r="C1169" s="38" t="n">
        <v>43442</v>
      </c>
      <c r="D1169" s="0" t="n">
        <v>30</v>
      </c>
    </row>
    <row r="1170" customFormat="false" ht="15" hidden="false" customHeight="false" outlineLevel="0" collapsed="false">
      <c r="A1170" s="0" t="n">
        <v>1440</v>
      </c>
      <c r="B1170" s="0" t="n">
        <v>5</v>
      </c>
      <c r="C1170" s="38" t="n">
        <v>43472</v>
      </c>
      <c r="D1170" s="0" t="n">
        <v>30</v>
      </c>
    </row>
    <row r="1171" customFormat="false" ht="15" hidden="false" customHeight="false" outlineLevel="0" collapsed="false">
      <c r="A1171" s="0" t="n">
        <v>1440</v>
      </c>
      <c r="B1171" s="0" t="n">
        <v>6</v>
      </c>
      <c r="C1171" s="38" t="n">
        <v>43502</v>
      </c>
      <c r="D1171" s="0" t="n">
        <v>30</v>
      </c>
    </row>
    <row r="1172" customFormat="false" ht="15" hidden="false" customHeight="false" outlineLevel="0" collapsed="false">
      <c r="A1172" s="0" t="n">
        <v>1440</v>
      </c>
      <c r="B1172" s="0" t="n">
        <v>7</v>
      </c>
      <c r="C1172" s="38" t="n">
        <v>43532</v>
      </c>
      <c r="D1172" s="0" t="n">
        <v>29</v>
      </c>
    </row>
    <row r="1173" customFormat="false" ht="15" hidden="false" customHeight="false" outlineLevel="0" collapsed="false">
      <c r="A1173" s="0" t="n">
        <v>1440</v>
      </c>
      <c r="B1173" s="0" t="n">
        <v>8</v>
      </c>
      <c r="C1173" s="38" t="n">
        <v>43561</v>
      </c>
      <c r="D1173" s="0" t="n">
        <v>30</v>
      </c>
    </row>
    <row r="1174" customFormat="false" ht="15" hidden="false" customHeight="false" outlineLevel="0" collapsed="false">
      <c r="A1174" s="0" t="n">
        <v>1440</v>
      </c>
      <c r="B1174" s="0" t="n">
        <v>9</v>
      </c>
      <c r="C1174" s="38" t="n">
        <v>43591</v>
      </c>
      <c r="D1174" s="0" t="n">
        <v>29</v>
      </c>
    </row>
    <row r="1175" customFormat="false" ht="15" hidden="false" customHeight="false" outlineLevel="0" collapsed="false">
      <c r="A1175" s="0" t="n">
        <v>1440</v>
      </c>
      <c r="B1175" s="0" t="n">
        <v>10</v>
      </c>
      <c r="C1175" s="38" t="n">
        <v>43620</v>
      </c>
      <c r="D1175" s="0" t="n">
        <v>30</v>
      </c>
    </row>
    <row r="1176" customFormat="false" ht="15" hidden="false" customHeight="false" outlineLevel="0" collapsed="false">
      <c r="A1176" s="0" t="n">
        <v>1440</v>
      </c>
      <c r="B1176" s="0" t="n">
        <v>11</v>
      </c>
      <c r="C1176" s="38" t="n">
        <v>43650</v>
      </c>
      <c r="D1176" s="0" t="n">
        <v>29</v>
      </c>
    </row>
    <row r="1177" customFormat="false" ht="15" hidden="false" customHeight="false" outlineLevel="0" collapsed="false">
      <c r="A1177" s="0" t="n">
        <v>1440</v>
      </c>
      <c r="B1177" s="0" t="n">
        <v>12</v>
      </c>
      <c r="C1177" s="38" t="n">
        <v>43679</v>
      </c>
      <c r="D1177" s="0" t="n">
        <v>29</v>
      </c>
    </row>
    <row r="1178" customFormat="false" ht="15" hidden="false" customHeight="false" outlineLevel="0" collapsed="false">
      <c r="A1178" s="0" t="n">
        <v>1441</v>
      </c>
      <c r="B1178" s="0" t="n">
        <v>1</v>
      </c>
      <c r="C1178" s="38" t="n">
        <v>43708</v>
      </c>
      <c r="D1178" s="0" t="n">
        <v>30</v>
      </c>
    </row>
    <row r="1179" customFormat="false" ht="15" hidden="false" customHeight="false" outlineLevel="0" collapsed="false">
      <c r="A1179" s="0" t="n">
        <v>1441</v>
      </c>
      <c r="B1179" s="0" t="n">
        <v>2</v>
      </c>
      <c r="C1179" s="38" t="n">
        <v>43738</v>
      </c>
      <c r="D1179" s="0" t="n">
        <v>29</v>
      </c>
    </row>
    <row r="1180" customFormat="false" ht="15" hidden="false" customHeight="false" outlineLevel="0" collapsed="false">
      <c r="A1180" s="0" t="n">
        <v>1441</v>
      </c>
      <c r="B1180" s="0" t="n">
        <v>3</v>
      </c>
      <c r="C1180" s="38" t="n">
        <v>43767</v>
      </c>
      <c r="D1180" s="0" t="n">
        <v>30</v>
      </c>
    </row>
    <row r="1181" customFormat="false" ht="15" hidden="false" customHeight="false" outlineLevel="0" collapsed="false">
      <c r="A1181" s="0" t="n">
        <v>1441</v>
      </c>
      <c r="B1181" s="0" t="n">
        <v>4</v>
      </c>
      <c r="C1181" s="38" t="n">
        <v>43797</v>
      </c>
      <c r="D1181" s="0" t="n">
        <v>29</v>
      </c>
    </row>
    <row r="1182" customFormat="false" ht="15" hidden="false" customHeight="false" outlineLevel="0" collapsed="false">
      <c r="A1182" s="0" t="n">
        <v>1441</v>
      </c>
      <c r="B1182" s="0" t="n">
        <v>5</v>
      </c>
      <c r="C1182" s="38" t="n">
        <v>43826</v>
      </c>
      <c r="D1182" s="0" t="n">
        <v>30</v>
      </c>
    </row>
    <row r="1183" customFormat="false" ht="15" hidden="false" customHeight="false" outlineLevel="0" collapsed="false">
      <c r="A1183" s="0" t="n">
        <v>1441</v>
      </c>
      <c r="B1183" s="0" t="n">
        <v>6</v>
      </c>
      <c r="C1183" s="38" t="n">
        <v>43856</v>
      </c>
      <c r="D1183" s="0" t="n">
        <v>30</v>
      </c>
    </row>
    <row r="1184" customFormat="false" ht="15" hidden="false" customHeight="false" outlineLevel="0" collapsed="false">
      <c r="A1184" s="0" t="n">
        <v>1441</v>
      </c>
      <c r="B1184" s="0" t="n">
        <v>7</v>
      </c>
      <c r="C1184" s="38" t="n">
        <v>43886</v>
      </c>
      <c r="D1184" s="0" t="n">
        <v>29</v>
      </c>
    </row>
    <row r="1185" customFormat="false" ht="15" hidden="false" customHeight="false" outlineLevel="0" collapsed="false">
      <c r="A1185" s="0" t="n">
        <v>1441</v>
      </c>
      <c r="B1185" s="0" t="n">
        <v>8</v>
      </c>
      <c r="C1185" s="38" t="n">
        <v>43915</v>
      </c>
      <c r="D1185" s="0" t="n">
        <v>30</v>
      </c>
    </row>
    <row r="1186" customFormat="false" ht="15" hidden="false" customHeight="false" outlineLevel="0" collapsed="false">
      <c r="A1186" s="0" t="n">
        <v>1441</v>
      </c>
      <c r="B1186" s="0" t="n">
        <v>9</v>
      </c>
      <c r="C1186" s="38" t="n">
        <v>43945</v>
      </c>
      <c r="D1186" s="0" t="n">
        <v>30</v>
      </c>
    </row>
    <row r="1187" customFormat="false" ht="15" hidden="false" customHeight="false" outlineLevel="0" collapsed="false">
      <c r="A1187" s="0" t="n">
        <v>1441</v>
      </c>
      <c r="B1187" s="0" t="n">
        <v>10</v>
      </c>
      <c r="C1187" s="38" t="n">
        <v>43975</v>
      </c>
      <c r="D1187" s="0" t="n">
        <v>29</v>
      </c>
    </row>
    <row r="1188" customFormat="false" ht="15" hidden="false" customHeight="false" outlineLevel="0" collapsed="false">
      <c r="A1188" s="0" t="n">
        <v>1441</v>
      </c>
      <c r="B1188" s="0" t="n">
        <v>11</v>
      </c>
      <c r="C1188" s="38" t="n">
        <v>44004</v>
      </c>
      <c r="D1188" s="0" t="n">
        <v>30</v>
      </c>
    </row>
    <row r="1189" customFormat="false" ht="15" hidden="false" customHeight="false" outlineLevel="0" collapsed="false">
      <c r="A1189" s="0" t="n">
        <v>1441</v>
      </c>
      <c r="B1189" s="0" t="n">
        <v>12</v>
      </c>
      <c r="C1189" s="38" t="n">
        <v>44034</v>
      </c>
      <c r="D1189" s="0" t="n">
        <v>29</v>
      </c>
    </row>
    <row r="1190" customFormat="false" ht="15" hidden="false" customHeight="false" outlineLevel="0" collapsed="false">
      <c r="A1190" s="0" t="n">
        <v>1442</v>
      </c>
      <c r="B1190" s="0" t="n">
        <v>1</v>
      </c>
      <c r="C1190" s="38" t="n">
        <v>44063</v>
      </c>
      <c r="D1190" s="0" t="n">
        <v>29</v>
      </c>
    </row>
    <row r="1191" customFormat="false" ht="15" hidden="false" customHeight="false" outlineLevel="0" collapsed="false">
      <c r="A1191" s="0" t="n">
        <v>1442</v>
      </c>
      <c r="B1191" s="0" t="n">
        <v>2</v>
      </c>
      <c r="C1191" s="38" t="n">
        <v>44092</v>
      </c>
      <c r="D1191" s="0" t="n">
        <v>30</v>
      </c>
    </row>
    <row r="1192" customFormat="false" ht="15" hidden="false" customHeight="false" outlineLevel="0" collapsed="false">
      <c r="A1192" s="0" t="n">
        <v>1442</v>
      </c>
      <c r="B1192" s="0" t="n">
        <v>3</v>
      </c>
      <c r="C1192" s="38" t="n">
        <v>44122</v>
      </c>
      <c r="D1192" s="0" t="n">
        <v>29</v>
      </c>
    </row>
    <row r="1193" customFormat="false" ht="15" hidden="false" customHeight="false" outlineLevel="0" collapsed="false">
      <c r="A1193" s="0" t="n">
        <v>1442</v>
      </c>
      <c r="B1193" s="0" t="n">
        <v>4</v>
      </c>
      <c r="C1193" s="38" t="n">
        <v>44151</v>
      </c>
      <c r="D1193" s="0" t="n">
        <v>30</v>
      </c>
    </row>
    <row r="1194" customFormat="false" ht="15" hidden="false" customHeight="false" outlineLevel="0" collapsed="false">
      <c r="A1194" s="0" t="n">
        <v>1442</v>
      </c>
      <c r="B1194" s="0" t="n">
        <v>5</v>
      </c>
      <c r="C1194" s="38" t="n">
        <v>44181</v>
      </c>
      <c r="D1194" s="0" t="n">
        <v>29</v>
      </c>
    </row>
    <row r="1195" customFormat="false" ht="15" hidden="false" customHeight="false" outlineLevel="0" collapsed="false">
      <c r="A1195" s="0" t="n">
        <v>1442</v>
      </c>
      <c r="B1195" s="0" t="n">
        <v>6</v>
      </c>
      <c r="C1195" s="38" t="n">
        <v>44210</v>
      </c>
      <c r="D1195" s="0" t="n">
        <v>30</v>
      </c>
    </row>
    <row r="1196" customFormat="false" ht="15" hidden="false" customHeight="false" outlineLevel="0" collapsed="false">
      <c r="A1196" s="0" t="n">
        <v>1442</v>
      </c>
      <c r="B1196" s="0" t="n">
        <v>7</v>
      </c>
      <c r="C1196" s="38" t="n">
        <v>44240</v>
      </c>
      <c r="D1196" s="0" t="n">
        <v>29</v>
      </c>
    </row>
    <row r="1197" customFormat="false" ht="15" hidden="false" customHeight="false" outlineLevel="0" collapsed="false">
      <c r="A1197" s="0" t="n">
        <v>1442</v>
      </c>
      <c r="B1197" s="0" t="n">
        <v>8</v>
      </c>
      <c r="C1197" s="38" t="n">
        <v>44269</v>
      </c>
      <c r="D1197" s="0" t="n">
        <v>30</v>
      </c>
    </row>
    <row r="1198" customFormat="false" ht="15" hidden="false" customHeight="false" outlineLevel="0" collapsed="false">
      <c r="A1198" s="0" t="n">
        <v>1442</v>
      </c>
      <c r="B1198" s="0" t="n">
        <v>9</v>
      </c>
      <c r="C1198" s="38" t="n">
        <v>44299</v>
      </c>
      <c r="D1198" s="0" t="n">
        <v>30</v>
      </c>
    </row>
    <row r="1199" customFormat="false" ht="15" hidden="false" customHeight="false" outlineLevel="0" collapsed="false">
      <c r="A1199" s="0" t="n">
        <v>1442</v>
      </c>
      <c r="B1199" s="0" t="n">
        <v>10</v>
      </c>
      <c r="C1199" s="38" t="n">
        <v>44329</v>
      </c>
      <c r="D1199" s="0" t="n">
        <v>29</v>
      </c>
    </row>
    <row r="1200" customFormat="false" ht="15" hidden="false" customHeight="false" outlineLevel="0" collapsed="false">
      <c r="A1200" s="0" t="n">
        <v>1442</v>
      </c>
      <c r="B1200" s="0" t="n">
        <v>11</v>
      </c>
      <c r="C1200" s="38" t="n">
        <v>44358</v>
      </c>
      <c r="D1200" s="0" t="n">
        <v>30</v>
      </c>
    </row>
    <row r="1201" customFormat="false" ht="15" hidden="false" customHeight="false" outlineLevel="0" collapsed="false">
      <c r="A1201" s="0" t="n">
        <v>1442</v>
      </c>
      <c r="B1201" s="0" t="n">
        <v>12</v>
      </c>
      <c r="C1201" s="38" t="n">
        <v>44388</v>
      </c>
      <c r="D1201" s="0" t="n">
        <v>29</v>
      </c>
    </row>
    <row r="1202" customFormat="false" ht="15" hidden="false" customHeight="false" outlineLevel="0" collapsed="false">
      <c r="A1202" s="0" t="n">
        <v>1443</v>
      </c>
      <c r="B1202" s="0" t="n">
        <v>1</v>
      </c>
      <c r="C1202" s="38" t="n">
        <v>44417</v>
      </c>
      <c r="D1202" s="0" t="n">
        <v>30</v>
      </c>
    </row>
    <row r="1203" customFormat="false" ht="15" hidden="false" customHeight="false" outlineLevel="0" collapsed="false">
      <c r="A1203" s="0" t="n">
        <v>1443</v>
      </c>
      <c r="B1203" s="0" t="n">
        <v>2</v>
      </c>
      <c r="C1203" s="38" t="n">
        <v>44447</v>
      </c>
      <c r="D1203" s="0" t="n">
        <v>29</v>
      </c>
    </row>
    <row r="1204" customFormat="false" ht="15" hidden="false" customHeight="false" outlineLevel="0" collapsed="false">
      <c r="A1204" s="0" t="n">
        <v>1443</v>
      </c>
      <c r="B1204" s="0" t="n">
        <v>3</v>
      </c>
      <c r="C1204" s="38" t="n">
        <v>44476</v>
      </c>
      <c r="D1204" s="0" t="n">
        <v>30</v>
      </c>
    </row>
    <row r="1205" customFormat="false" ht="15" hidden="false" customHeight="false" outlineLevel="0" collapsed="false">
      <c r="A1205" s="0" t="n">
        <v>1443</v>
      </c>
      <c r="B1205" s="0" t="n">
        <v>4</v>
      </c>
      <c r="C1205" s="38" t="n">
        <v>44506</v>
      </c>
      <c r="D1205" s="0" t="n">
        <v>29</v>
      </c>
    </row>
    <row r="1206" customFormat="false" ht="15" hidden="false" customHeight="false" outlineLevel="0" collapsed="false">
      <c r="A1206" s="0" t="n">
        <v>1443</v>
      </c>
      <c r="B1206" s="0" t="n">
        <v>5</v>
      </c>
      <c r="C1206" s="38" t="n">
        <v>44535</v>
      </c>
      <c r="D1206" s="0" t="n">
        <v>30</v>
      </c>
    </row>
    <row r="1207" customFormat="false" ht="15" hidden="false" customHeight="false" outlineLevel="0" collapsed="false">
      <c r="A1207" s="0" t="n">
        <v>1443</v>
      </c>
      <c r="B1207" s="0" t="n">
        <v>6</v>
      </c>
      <c r="C1207" s="38" t="n">
        <v>44565</v>
      </c>
      <c r="D1207" s="0" t="n">
        <v>29</v>
      </c>
    </row>
    <row r="1208" customFormat="false" ht="15" hidden="false" customHeight="false" outlineLevel="0" collapsed="false">
      <c r="A1208" s="0" t="n">
        <v>1443</v>
      </c>
      <c r="B1208" s="0" t="n">
        <v>7</v>
      </c>
      <c r="C1208" s="38" t="n">
        <v>44594</v>
      </c>
      <c r="D1208" s="0" t="n">
        <v>30</v>
      </c>
    </row>
    <row r="1209" customFormat="false" ht="15" hidden="false" customHeight="false" outlineLevel="0" collapsed="false">
      <c r="A1209" s="0" t="n">
        <v>1443</v>
      </c>
      <c r="B1209" s="0" t="n">
        <v>8</v>
      </c>
      <c r="C1209" s="38" t="n">
        <v>44624</v>
      </c>
      <c r="D1209" s="0" t="n">
        <v>29</v>
      </c>
    </row>
    <row r="1210" customFormat="false" ht="15" hidden="false" customHeight="false" outlineLevel="0" collapsed="false">
      <c r="A1210" s="0" t="n">
        <v>1443</v>
      </c>
      <c r="B1210" s="0" t="n">
        <v>9</v>
      </c>
      <c r="C1210" s="38" t="n">
        <v>44653</v>
      </c>
      <c r="D1210" s="0" t="n">
        <v>30</v>
      </c>
    </row>
    <row r="1211" customFormat="false" ht="15" hidden="false" customHeight="false" outlineLevel="0" collapsed="false">
      <c r="A1211" s="0" t="n">
        <v>1443</v>
      </c>
      <c r="B1211" s="0" t="n">
        <v>10</v>
      </c>
      <c r="C1211" s="38" t="n">
        <v>44683</v>
      </c>
      <c r="D1211" s="0" t="n">
        <v>29</v>
      </c>
    </row>
    <row r="1212" customFormat="false" ht="15" hidden="false" customHeight="false" outlineLevel="0" collapsed="false">
      <c r="A1212" s="0" t="n">
        <v>1443</v>
      </c>
      <c r="B1212" s="0" t="n">
        <v>11</v>
      </c>
      <c r="C1212" s="38" t="n">
        <v>44712</v>
      </c>
      <c r="D1212" s="0" t="n">
        <v>30</v>
      </c>
    </row>
    <row r="1213" customFormat="false" ht="15" hidden="false" customHeight="false" outlineLevel="0" collapsed="false">
      <c r="A1213" s="0" t="n">
        <v>1443</v>
      </c>
      <c r="B1213" s="0" t="n">
        <v>12</v>
      </c>
      <c r="C1213" s="38" t="n">
        <v>44742</v>
      </c>
      <c r="D1213" s="0" t="n">
        <v>30</v>
      </c>
    </row>
    <row r="1214" customFormat="false" ht="15" hidden="false" customHeight="false" outlineLevel="0" collapsed="false">
      <c r="A1214" s="0" t="n">
        <v>1444</v>
      </c>
      <c r="B1214" s="0" t="n">
        <v>1</v>
      </c>
      <c r="C1214" s="38" t="n">
        <v>44772</v>
      </c>
      <c r="D1214" s="0" t="n">
        <v>29</v>
      </c>
    </row>
    <row r="1215" customFormat="false" ht="15" hidden="false" customHeight="false" outlineLevel="0" collapsed="false">
      <c r="A1215" s="0" t="n">
        <v>1444</v>
      </c>
      <c r="B1215" s="0" t="n">
        <v>2</v>
      </c>
      <c r="C1215" s="38" t="n">
        <v>44801</v>
      </c>
      <c r="D1215" s="0" t="n">
        <v>30</v>
      </c>
    </row>
    <row r="1216" customFormat="false" ht="15" hidden="false" customHeight="false" outlineLevel="0" collapsed="false">
      <c r="A1216" s="0" t="n">
        <v>1444</v>
      </c>
      <c r="B1216" s="0" t="n">
        <v>3</v>
      </c>
      <c r="C1216" s="38" t="n">
        <v>44831</v>
      </c>
      <c r="D1216" s="0" t="n">
        <v>29</v>
      </c>
    </row>
    <row r="1217" customFormat="false" ht="15" hidden="false" customHeight="false" outlineLevel="0" collapsed="false">
      <c r="A1217" s="0" t="n">
        <v>1444</v>
      </c>
      <c r="B1217" s="0" t="n">
        <v>4</v>
      </c>
      <c r="C1217" s="38" t="n">
        <v>44860</v>
      </c>
      <c r="D1217" s="0" t="n">
        <v>30</v>
      </c>
    </row>
    <row r="1218" customFormat="false" ht="15" hidden="false" customHeight="false" outlineLevel="0" collapsed="false">
      <c r="A1218" s="0" t="n">
        <v>1444</v>
      </c>
      <c r="B1218" s="0" t="n">
        <v>5</v>
      </c>
      <c r="C1218" s="38" t="n">
        <v>44890</v>
      </c>
      <c r="D1218" s="0" t="n">
        <v>30</v>
      </c>
    </row>
    <row r="1219" customFormat="false" ht="15" hidden="false" customHeight="false" outlineLevel="0" collapsed="false">
      <c r="A1219" s="0" t="n">
        <v>1444</v>
      </c>
      <c r="B1219" s="0" t="n">
        <v>6</v>
      </c>
      <c r="C1219" s="38" t="n">
        <v>44920</v>
      </c>
      <c r="D1219" s="0" t="n">
        <v>29</v>
      </c>
    </row>
    <row r="1220" customFormat="false" ht="15" hidden="false" customHeight="false" outlineLevel="0" collapsed="false">
      <c r="A1220" s="0" t="n">
        <v>1444</v>
      </c>
      <c r="B1220" s="0" t="n">
        <v>7</v>
      </c>
      <c r="C1220" s="38" t="n">
        <v>44949</v>
      </c>
      <c r="D1220" s="0" t="n">
        <v>29</v>
      </c>
    </row>
    <row r="1221" customFormat="false" ht="15" hidden="false" customHeight="false" outlineLevel="0" collapsed="false">
      <c r="A1221" s="0" t="n">
        <v>1444</v>
      </c>
      <c r="B1221" s="0" t="n">
        <v>8</v>
      </c>
      <c r="C1221" s="38" t="n">
        <v>44978</v>
      </c>
      <c r="D1221" s="0" t="n">
        <v>30</v>
      </c>
    </row>
    <row r="1222" customFormat="false" ht="15" hidden="false" customHeight="false" outlineLevel="0" collapsed="false">
      <c r="A1222" s="0" t="n">
        <v>1444</v>
      </c>
      <c r="B1222" s="0" t="n">
        <v>9</v>
      </c>
      <c r="C1222" s="38" t="n">
        <v>45008</v>
      </c>
      <c r="D1222" s="0" t="n">
        <v>29</v>
      </c>
    </row>
    <row r="1223" customFormat="false" ht="15" hidden="false" customHeight="false" outlineLevel="0" collapsed="false">
      <c r="A1223" s="0" t="n">
        <v>1444</v>
      </c>
      <c r="B1223" s="0" t="n">
        <v>10</v>
      </c>
      <c r="C1223" s="38" t="n">
        <v>45037</v>
      </c>
      <c r="D1223" s="0" t="n">
        <v>30</v>
      </c>
    </row>
    <row r="1224" customFormat="false" ht="15" hidden="false" customHeight="false" outlineLevel="0" collapsed="false">
      <c r="A1224" s="0" t="n">
        <v>1444</v>
      </c>
      <c r="B1224" s="0" t="n">
        <v>11</v>
      </c>
      <c r="C1224" s="38" t="n">
        <v>45067</v>
      </c>
      <c r="D1224" s="0" t="n">
        <v>29</v>
      </c>
    </row>
    <row r="1225" customFormat="false" ht="15" hidden="false" customHeight="false" outlineLevel="0" collapsed="false">
      <c r="A1225" s="0" t="n">
        <v>1444</v>
      </c>
      <c r="B1225" s="0" t="n">
        <v>12</v>
      </c>
      <c r="C1225" s="38" t="n">
        <v>45096</v>
      </c>
      <c r="D1225" s="0" t="n">
        <v>30</v>
      </c>
    </row>
    <row r="1226" customFormat="false" ht="15" hidden="false" customHeight="false" outlineLevel="0" collapsed="false">
      <c r="A1226" s="0" t="n">
        <v>1445</v>
      </c>
      <c r="B1226" s="0" t="n">
        <v>1</v>
      </c>
      <c r="C1226" s="38" t="n">
        <v>45126</v>
      </c>
      <c r="D1226" s="0" t="n">
        <v>29</v>
      </c>
    </row>
    <row r="1227" customFormat="false" ht="15" hidden="false" customHeight="false" outlineLevel="0" collapsed="false">
      <c r="A1227" s="0" t="n">
        <v>1445</v>
      </c>
      <c r="B1227" s="0" t="n">
        <v>2</v>
      </c>
      <c r="C1227" s="38" t="n">
        <v>45155</v>
      </c>
      <c r="D1227" s="0" t="n">
        <v>30</v>
      </c>
    </row>
    <row r="1228" customFormat="false" ht="15" hidden="false" customHeight="false" outlineLevel="0" collapsed="false">
      <c r="A1228" s="0" t="n">
        <v>1445</v>
      </c>
      <c r="B1228" s="0" t="n">
        <v>3</v>
      </c>
      <c r="C1228" s="38" t="n">
        <v>45185</v>
      </c>
      <c r="D1228" s="0" t="n">
        <v>30</v>
      </c>
    </row>
    <row r="1229" customFormat="false" ht="15" hidden="false" customHeight="false" outlineLevel="0" collapsed="false">
      <c r="A1229" s="0" t="n">
        <v>1445</v>
      </c>
      <c r="B1229" s="0" t="n">
        <v>4</v>
      </c>
      <c r="C1229" s="38" t="n">
        <v>45215</v>
      </c>
      <c r="D1229" s="0" t="n">
        <v>30</v>
      </c>
    </row>
    <row r="1230" customFormat="false" ht="15" hidden="false" customHeight="false" outlineLevel="0" collapsed="false">
      <c r="A1230" s="0" t="n">
        <v>1445</v>
      </c>
      <c r="B1230" s="0" t="n">
        <v>5</v>
      </c>
      <c r="C1230" s="38" t="n">
        <v>45245</v>
      </c>
      <c r="D1230" s="0" t="n">
        <v>29</v>
      </c>
    </row>
    <row r="1231" customFormat="false" ht="15" hidden="false" customHeight="false" outlineLevel="0" collapsed="false">
      <c r="A1231" s="0" t="n">
        <v>1445</v>
      </c>
      <c r="B1231" s="0" t="n">
        <v>6</v>
      </c>
      <c r="C1231" s="38" t="n">
        <v>45274</v>
      </c>
      <c r="D1231" s="0" t="n">
        <v>30</v>
      </c>
    </row>
    <row r="1232" customFormat="false" ht="15" hidden="false" customHeight="false" outlineLevel="0" collapsed="false">
      <c r="A1232" s="0" t="n">
        <v>1445</v>
      </c>
      <c r="B1232" s="0" t="n">
        <v>7</v>
      </c>
      <c r="C1232" s="38" t="n">
        <v>45304</v>
      </c>
      <c r="D1232" s="0" t="n">
        <v>29</v>
      </c>
    </row>
    <row r="1233" customFormat="false" ht="15" hidden="false" customHeight="false" outlineLevel="0" collapsed="false">
      <c r="A1233" s="0" t="n">
        <v>1445</v>
      </c>
      <c r="B1233" s="0" t="n">
        <v>8</v>
      </c>
      <c r="C1233" s="38" t="n">
        <v>45333</v>
      </c>
      <c r="D1233" s="0" t="n">
        <v>29</v>
      </c>
    </row>
    <row r="1234" customFormat="false" ht="15" hidden="false" customHeight="false" outlineLevel="0" collapsed="false">
      <c r="A1234" s="0" t="n">
        <v>1445</v>
      </c>
      <c r="B1234" s="0" t="n">
        <v>9</v>
      </c>
      <c r="C1234" s="38" t="n">
        <v>45362</v>
      </c>
      <c r="D1234" s="0" t="n">
        <v>30</v>
      </c>
    </row>
    <row r="1235" customFormat="false" ht="15" hidden="false" customHeight="false" outlineLevel="0" collapsed="false">
      <c r="A1235" s="0" t="n">
        <v>1445</v>
      </c>
      <c r="B1235" s="0" t="n">
        <v>10</v>
      </c>
      <c r="C1235" s="38" t="n">
        <v>45392</v>
      </c>
      <c r="D1235" s="0" t="n">
        <v>29</v>
      </c>
    </row>
    <row r="1236" customFormat="false" ht="15" hidden="false" customHeight="false" outlineLevel="0" collapsed="false">
      <c r="A1236" s="0" t="n">
        <v>1445</v>
      </c>
      <c r="B1236" s="0" t="n">
        <v>11</v>
      </c>
      <c r="C1236" s="38" t="n">
        <v>45421</v>
      </c>
      <c r="D1236" s="0" t="n">
        <v>29</v>
      </c>
    </row>
    <row r="1237" customFormat="false" ht="15" hidden="false" customHeight="false" outlineLevel="0" collapsed="false">
      <c r="A1237" s="0" t="n">
        <v>1445</v>
      </c>
      <c r="B1237" s="0" t="n">
        <v>12</v>
      </c>
      <c r="C1237" s="38" t="n">
        <v>45450</v>
      </c>
      <c r="D1237" s="0" t="n">
        <v>30</v>
      </c>
    </row>
    <row r="1238" customFormat="false" ht="15" hidden="false" customHeight="false" outlineLevel="0" collapsed="false">
      <c r="A1238" s="0" t="n">
        <v>1446</v>
      </c>
      <c r="B1238" s="0" t="n">
        <v>1</v>
      </c>
      <c r="C1238" s="38" t="n">
        <v>45480</v>
      </c>
      <c r="D1238" s="0" t="n">
        <v>29</v>
      </c>
    </row>
    <row r="1239" customFormat="false" ht="15" hidden="false" customHeight="false" outlineLevel="0" collapsed="false">
      <c r="A1239" s="0" t="n">
        <v>1446</v>
      </c>
      <c r="B1239" s="0" t="n">
        <v>2</v>
      </c>
      <c r="C1239" s="38" t="n">
        <v>45509</v>
      </c>
      <c r="D1239" s="0" t="n">
        <v>30</v>
      </c>
    </row>
    <row r="1240" customFormat="false" ht="15" hidden="false" customHeight="false" outlineLevel="0" collapsed="false">
      <c r="A1240" s="0" t="n">
        <v>1446</v>
      </c>
      <c r="B1240" s="0" t="n">
        <v>3</v>
      </c>
      <c r="C1240" s="38" t="n">
        <v>45539</v>
      </c>
      <c r="D1240" s="0" t="n">
        <v>30</v>
      </c>
    </row>
    <row r="1241" customFormat="false" ht="15" hidden="false" customHeight="false" outlineLevel="0" collapsed="false">
      <c r="A1241" s="0" t="n">
        <v>1446</v>
      </c>
      <c r="B1241" s="0" t="n">
        <v>4</v>
      </c>
      <c r="C1241" s="38" t="n">
        <v>45569</v>
      </c>
      <c r="D1241" s="0" t="n">
        <v>30</v>
      </c>
    </row>
    <row r="1242" customFormat="false" ht="15" hidden="false" customHeight="false" outlineLevel="0" collapsed="false">
      <c r="A1242" s="0" t="n">
        <v>1446</v>
      </c>
      <c r="B1242" s="0" t="n">
        <v>5</v>
      </c>
      <c r="C1242" s="38" t="n">
        <v>45599</v>
      </c>
      <c r="D1242" s="0" t="n">
        <v>29</v>
      </c>
    </row>
    <row r="1243" customFormat="false" ht="15" hidden="false" customHeight="false" outlineLevel="0" collapsed="false">
      <c r="A1243" s="0" t="n">
        <v>1446</v>
      </c>
      <c r="B1243" s="0" t="n">
        <v>6</v>
      </c>
      <c r="C1243" s="38" t="n">
        <v>45628</v>
      </c>
      <c r="D1243" s="0" t="n">
        <v>30</v>
      </c>
    </row>
    <row r="1244" customFormat="false" ht="15" hidden="false" customHeight="false" outlineLevel="0" collapsed="false">
      <c r="A1244" s="0" t="n">
        <v>1446</v>
      </c>
      <c r="B1244" s="0" t="n">
        <v>7</v>
      </c>
      <c r="C1244" s="38" t="n">
        <v>45658</v>
      </c>
      <c r="D1244" s="0" t="n">
        <v>30</v>
      </c>
    </row>
    <row r="1245" customFormat="false" ht="15" hidden="false" customHeight="false" outlineLevel="0" collapsed="false">
      <c r="A1245" s="0" t="n">
        <v>1446</v>
      </c>
      <c r="B1245" s="0" t="n">
        <v>8</v>
      </c>
      <c r="C1245" s="38" t="n">
        <v>45688</v>
      </c>
      <c r="D1245" s="0" t="n">
        <v>29</v>
      </c>
    </row>
    <row r="1246" customFormat="false" ht="15" hidden="false" customHeight="false" outlineLevel="0" collapsed="false">
      <c r="A1246" s="0" t="n">
        <v>1446</v>
      </c>
      <c r="B1246" s="0" t="n">
        <v>9</v>
      </c>
      <c r="C1246" s="38" t="n">
        <v>45717</v>
      </c>
      <c r="D1246" s="0" t="n">
        <v>29</v>
      </c>
    </row>
    <row r="1247" customFormat="false" ht="15" hidden="false" customHeight="false" outlineLevel="0" collapsed="false">
      <c r="A1247" s="0" t="n">
        <v>1446</v>
      </c>
      <c r="B1247" s="0" t="n">
        <v>10</v>
      </c>
      <c r="C1247" s="38" t="n">
        <v>45746</v>
      </c>
      <c r="D1247" s="0" t="n">
        <v>30</v>
      </c>
    </row>
    <row r="1248" customFormat="false" ht="15" hidden="false" customHeight="false" outlineLevel="0" collapsed="false">
      <c r="A1248" s="0" t="n">
        <v>1446</v>
      </c>
      <c r="B1248" s="0" t="n">
        <v>11</v>
      </c>
      <c r="C1248" s="38" t="n">
        <v>45776</v>
      </c>
      <c r="D1248" s="0" t="n">
        <v>29</v>
      </c>
    </row>
    <row r="1249" customFormat="false" ht="15" hidden="false" customHeight="false" outlineLevel="0" collapsed="false">
      <c r="A1249" s="0" t="n">
        <v>1446</v>
      </c>
      <c r="B1249" s="0" t="n">
        <v>12</v>
      </c>
      <c r="C1249" s="38" t="n">
        <v>45805</v>
      </c>
      <c r="D1249" s="0" t="n">
        <v>29</v>
      </c>
    </row>
    <row r="1250" customFormat="false" ht="15" hidden="false" customHeight="false" outlineLevel="0" collapsed="false">
      <c r="A1250" s="0" t="n">
        <v>1447</v>
      </c>
      <c r="B1250" s="0" t="n">
        <v>1</v>
      </c>
      <c r="C1250" s="38" t="n">
        <v>45834</v>
      </c>
      <c r="D1250" s="0" t="n">
        <v>30</v>
      </c>
    </row>
    <row r="1251" customFormat="false" ht="15" hidden="false" customHeight="false" outlineLevel="0" collapsed="false">
      <c r="A1251" s="0" t="n">
        <v>1447</v>
      </c>
      <c r="B1251" s="0" t="n">
        <v>2</v>
      </c>
      <c r="C1251" s="38" t="n">
        <v>45864</v>
      </c>
      <c r="D1251" s="0" t="n">
        <v>29</v>
      </c>
    </row>
    <row r="1252" customFormat="false" ht="15" hidden="false" customHeight="false" outlineLevel="0" collapsed="false">
      <c r="A1252" s="0" t="n">
        <v>1447</v>
      </c>
      <c r="B1252" s="0" t="n">
        <v>3</v>
      </c>
      <c r="C1252" s="38" t="n">
        <v>45893</v>
      </c>
      <c r="D1252" s="0" t="n">
        <v>30</v>
      </c>
    </row>
    <row r="1253" customFormat="false" ht="15" hidden="false" customHeight="false" outlineLevel="0" collapsed="false">
      <c r="A1253" s="0" t="n">
        <v>1447</v>
      </c>
      <c r="B1253" s="0" t="n">
        <v>4</v>
      </c>
      <c r="C1253" s="38" t="n">
        <v>45923</v>
      </c>
      <c r="D1253" s="0" t="n">
        <v>30</v>
      </c>
    </row>
    <row r="1254" customFormat="false" ht="15" hidden="false" customHeight="false" outlineLevel="0" collapsed="false">
      <c r="A1254" s="0" t="n">
        <v>1447</v>
      </c>
      <c r="B1254" s="0" t="n">
        <v>5</v>
      </c>
      <c r="C1254" s="38" t="n">
        <v>45953</v>
      </c>
      <c r="D1254" s="0" t="n">
        <v>30</v>
      </c>
    </row>
    <row r="1255" customFormat="false" ht="15" hidden="false" customHeight="false" outlineLevel="0" collapsed="false">
      <c r="A1255" s="0" t="n">
        <v>1447</v>
      </c>
      <c r="B1255" s="0" t="n">
        <v>6</v>
      </c>
      <c r="C1255" s="38" t="n">
        <v>45983</v>
      </c>
      <c r="D1255" s="0" t="n">
        <v>29</v>
      </c>
    </row>
    <row r="1256" customFormat="false" ht="15" hidden="false" customHeight="false" outlineLevel="0" collapsed="false">
      <c r="A1256" s="0" t="n">
        <v>1447</v>
      </c>
      <c r="B1256" s="0" t="n">
        <v>7</v>
      </c>
      <c r="C1256" s="38" t="n">
        <v>46012</v>
      </c>
      <c r="D1256" s="0" t="n">
        <v>30</v>
      </c>
    </row>
    <row r="1257" customFormat="false" ht="15" hidden="false" customHeight="false" outlineLevel="0" collapsed="false">
      <c r="A1257" s="0" t="n">
        <v>1447</v>
      </c>
      <c r="B1257" s="0" t="n">
        <v>8</v>
      </c>
      <c r="C1257" s="38" t="n">
        <v>46042</v>
      </c>
      <c r="D1257" s="0" t="n">
        <v>29</v>
      </c>
    </row>
    <row r="1258" customFormat="false" ht="15" hidden="false" customHeight="false" outlineLevel="0" collapsed="false">
      <c r="A1258" s="0" t="n">
        <v>1447</v>
      </c>
      <c r="B1258" s="0" t="n">
        <v>9</v>
      </c>
      <c r="C1258" s="38" t="n">
        <v>46071</v>
      </c>
      <c r="D1258" s="0" t="n">
        <v>30</v>
      </c>
    </row>
    <row r="1259" customFormat="false" ht="15" hidden="false" customHeight="false" outlineLevel="0" collapsed="false">
      <c r="A1259" s="0" t="n">
        <v>1447</v>
      </c>
      <c r="B1259" s="0" t="n">
        <v>10</v>
      </c>
      <c r="C1259" s="38" t="n">
        <v>46101</v>
      </c>
      <c r="D1259" s="0" t="n">
        <v>29</v>
      </c>
    </row>
    <row r="1260" customFormat="false" ht="15" hidden="false" customHeight="false" outlineLevel="0" collapsed="false">
      <c r="A1260" s="0" t="n">
        <v>1447</v>
      </c>
      <c r="B1260" s="0" t="n">
        <v>11</v>
      </c>
      <c r="C1260" s="38" t="n">
        <v>46130</v>
      </c>
      <c r="D1260" s="0" t="n">
        <v>30</v>
      </c>
    </row>
    <row r="1261" customFormat="false" ht="15" hidden="false" customHeight="false" outlineLevel="0" collapsed="false">
      <c r="A1261" s="0" t="n">
        <v>1447</v>
      </c>
      <c r="B1261" s="0" t="n">
        <v>12</v>
      </c>
      <c r="C1261" s="38" t="n">
        <v>46160</v>
      </c>
      <c r="D1261" s="0" t="n">
        <v>29</v>
      </c>
    </row>
    <row r="1262" customFormat="false" ht="15" hidden="false" customHeight="false" outlineLevel="0" collapsed="false">
      <c r="A1262" s="0" t="n">
        <v>1448</v>
      </c>
      <c r="B1262" s="0" t="n">
        <v>1</v>
      </c>
      <c r="C1262" s="38" t="n">
        <v>46189</v>
      </c>
      <c r="D1262" s="0" t="n">
        <v>29</v>
      </c>
    </row>
    <row r="1263" customFormat="false" ht="15" hidden="false" customHeight="false" outlineLevel="0" collapsed="false">
      <c r="A1263" s="0" t="n">
        <v>1448</v>
      </c>
      <c r="B1263" s="0" t="n">
        <v>2</v>
      </c>
      <c r="C1263" s="38" t="n">
        <v>46218</v>
      </c>
      <c r="D1263" s="0" t="n">
        <v>30</v>
      </c>
    </row>
    <row r="1264" customFormat="false" ht="15" hidden="false" customHeight="false" outlineLevel="0" collapsed="false">
      <c r="A1264" s="0" t="n">
        <v>1448</v>
      </c>
      <c r="B1264" s="0" t="n">
        <v>3</v>
      </c>
      <c r="C1264" s="38" t="n">
        <v>46248</v>
      </c>
      <c r="D1264" s="0" t="n">
        <v>29</v>
      </c>
    </row>
    <row r="1265" customFormat="false" ht="15" hidden="false" customHeight="false" outlineLevel="0" collapsed="false">
      <c r="A1265" s="0" t="n">
        <v>1448</v>
      </c>
      <c r="B1265" s="0" t="n">
        <v>4</v>
      </c>
      <c r="C1265" s="38" t="n">
        <v>46277</v>
      </c>
      <c r="D1265" s="0" t="n">
        <v>30</v>
      </c>
    </row>
    <row r="1266" customFormat="false" ht="15" hidden="false" customHeight="false" outlineLevel="0" collapsed="false">
      <c r="A1266" s="0" t="n">
        <v>1448</v>
      </c>
      <c r="B1266" s="0" t="n">
        <v>5</v>
      </c>
      <c r="C1266" s="38" t="n">
        <v>46307</v>
      </c>
      <c r="D1266" s="0" t="n">
        <v>30</v>
      </c>
    </row>
    <row r="1267" customFormat="false" ht="15" hidden="false" customHeight="false" outlineLevel="0" collapsed="false">
      <c r="A1267" s="0" t="n">
        <v>1448</v>
      </c>
      <c r="B1267" s="0" t="n">
        <v>6</v>
      </c>
      <c r="C1267" s="38" t="n">
        <v>46337</v>
      </c>
      <c r="D1267" s="0" t="n">
        <v>29</v>
      </c>
    </row>
    <row r="1268" customFormat="false" ht="15" hidden="false" customHeight="false" outlineLevel="0" collapsed="false">
      <c r="A1268" s="0" t="n">
        <v>1448</v>
      </c>
      <c r="B1268" s="0" t="n">
        <v>7</v>
      </c>
      <c r="C1268" s="38" t="n">
        <v>46366</v>
      </c>
      <c r="D1268" s="0" t="n">
        <v>30</v>
      </c>
    </row>
    <row r="1269" customFormat="false" ht="15" hidden="false" customHeight="false" outlineLevel="0" collapsed="false">
      <c r="A1269" s="0" t="n">
        <v>1448</v>
      </c>
      <c r="B1269" s="0" t="n">
        <v>8</v>
      </c>
      <c r="C1269" s="38" t="n">
        <v>46396</v>
      </c>
      <c r="D1269" s="0" t="n">
        <v>30</v>
      </c>
    </row>
    <row r="1270" customFormat="false" ht="15" hidden="false" customHeight="false" outlineLevel="0" collapsed="false">
      <c r="A1270" s="0" t="n">
        <v>1448</v>
      </c>
      <c r="B1270" s="0" t="n">
        <v>9</v>
      </c>
      <c r="C1270" s="38" t="n">
        <v>46426</v>
      </c>
      <c r="D1270" s="0" t="n">
        <v>29</v>
      </c>
    </row>
    <row r="1271" customFormat="false" ht="15" hidden="false" customHeight="false" outlineLevel="0" collapsed="false">
      <c r="A1271" s="0" t="n">
        <v>1448</v>
      </c>
      <c r="B1271" s="0" t="n">
        <v>10</v>
      </c>
      <c r="C1271" s="38" t="n">
        <v>46455</v>
      </c>
      <c r="D1271" s="0" t="n">
        <v>30</v>
      </c>
    </row>
    <row r="1272" customFormat="false" ht="15" hidden="false" customHeight="false" outlineLevel="0" collapsed="false">
      <c r="A1272" s="0" t="n">
        <v>1448</v>
      </c>
      <c r="B1272" s="0" t="n">
        <v>11</v>
      </c>
      <c r="C1272" s="38" t="n">
        <v>46485</v>
      </c>
      <c r="D1272" s="0" t="n">
        <v>29</v>
      </c>
    </row>
    <row r="1273" customFormat="false" ht="15" hidden="false" customHeight="false" outlineLevel="0" collapsed="false">
      <c r="A1273" s="0" t="n">
        <v>1448</v>
      </c>
      <c r="B1273" s="0" t="n">
        <v>12</v>
      </c>
      <c r="C1273" s="38" t="n">
        <v>46514</v>
      </c>
      <c r="D1273" s="0" t="n">
        <v>30</v>
      </c>
    </row>
    <row r="1274" customFormat="false" ht="15" hidden="false" customHeight="false" outlineLevel="0" collapsed="false">
      <c r="A1274" s="0" t="n">
        <v>1449</v>
      </c>
      <c r="B1274" s="0" t="n">
        <v>1</v>
      </c>
      <c r="C1274" s="38" t="n">
        <v>46544</v>
      </c>
      <c r="D1274" s="0" t="n">
        <v>29</v>
      </c>
    </row>
    <row r="1275" customFormat="false" ht="15" hidden="false" customHeight="false" outlineLevel="0" collapsed="false">
      <c r="A1275" s="0" t="n">
        <v>1449</v>
      </c>
      <c r="B1275" s="0" t="n">
        <v>2</v>
      </c>
      <c r="C1275" s="38" t="n">
        <v>46573</v>
      </c>
      <c r="D1275" s="0" t="n">
        <v>29</v>
      </c>
    </row>
    <row r="1276" customFormat="false" ht="15" hidden="false" customHeight="false" outlineLevel="0" collapsed="false">
      <c r="A1276" s="0" t="n">
        <v>1449</v>
      </c>
      <c r="B1276" s="0" t="n">
        <v>3</v>
      </c>
      <c r="C1276" s="38" t="n">
        <v>46602</v>
      </c>
      <c r="D1276" s="0" t="n">
        <v>30</v>
      </c>
    </row>
    <row r="1277" customFormat="false" ht="15" hidden="false" customHeight="false" outlineLevel="0" collapsed="false">
      <c r="A1277" s="0" t="n">
        <v>1449</v>
      </c>
      <c r="B1277" s="0" t="n">
        <v>4</v>
      </c>
      <c r="C1277" s="38" t="n">
        <v>46632</v>
      </c>
      <c r="D1277" s="0" t="n">
        <v>29</v>
      </c>
    </row>
    <row r="1278" customFormat="false" ht="15" hidden="false" customHeight="false" outlineLevel="0" collapsed="false">
      <c r="A1278" s="0" t="n">
        <v>1449</v>
      </c>
      <c r="B1278" s="0" t="n">
        <v>5</v>
      </c>
      <c r="C1278" s="38" t="n">
        <v>46661</v>
      </c>
      <c r="D1278" s="0" t="n">
        <v>30</v>
      </c>
    </row>
    <row r="1279" customFormat="false" ht="15" hidden="false" customHeight="false" outlineLevel="0" collapsed="false">
      <c r="A1279" s="0" t="n">
        <v>1449</v>
      </c>
      <c r="B1279" s="0" t="n">
        <v>6</v>
      </c>
      <c r="C1279" s="38" t="n">
        <v>46691</v>
      </c>
      <c r="D1279" s="0" t="n">
        <v>29</v>
      </c>
    </row>
    <row r="1280" customFormat="false" ht="15" hidden="false" customHeight="false" outlineLevel="0" collapsed="false">
      <c r="A1280" s="0" t="n">
        <v>1449</v>
      </c>
      <c r="B1280" s="0" t="n">
        <v>7</v>
      </c>
      <c r="C1280" s="38" t="n">
        <v>46720</v>
      </c>
      <c r="D1280" s="0" t="n">
        <v>30</v>
      </c>
    </row>
    <row r="1281" customFormat="false" ht="15" hidden="false" customHeight="false" outlineLevel="0" collapsed="false">
      <c r="A1281" s="0" t="n">
        <v>1449</v>
      </c>
      <c r="B1281" s="0" t="n">
        <v>8</v>
      </c>
      <c r="C1281" s="38" t="n">
        <v>46750</v>
      </c>
      <c r="D1281" s="0" t="n">
        <v>30</v>
      </c>
    </row>
    <row r="1282" customFormat="false" ht="15" hidden="false" customHeight="false" outlineLevel="0" collapsed="false">
      <c r="A1282" s="0" t="n">
        <v>1449</v>
      </c>
      <c r="B1282" s="0" t="n">
        <v>9</v>
      </c>
      <c r="C1282" s="38" t="n">
        <v>46780</v>
      </c>
      <c r="D1282" s="0" t="n">
        <v>29</v>
      </c>
    </row>
    <row r="1283" customFormat="false" ht="15" hidden="false" customHeight="false" outlineLevel="0" collapsed="false">
      <c r="A1283" s="0" t="n">
        <v>1449</v>
      </c>
      <c r="B1283" s="0" t="n">
        <v>10</v>
      </c>
      <c r="C1283" s="38" t="n">
        <v>46809</v>
      </c>
      <c r="D1283" s="0" t="n">
        <v>30</v>
      </c>
    </row>
    <row r="1284" customFormat="false" ht="15" hidden="false" customHeight="false" outlineLevel="0" collapsed="false">
      <c r="A1284" s="0" t="n">
        <v>1449</v>
      </c>
      <c r="B1284" s="0" t="n">
        <v>11</v>
      </c>
      <c r="C1284" s="38" t="n">
        <v>46839</v>
      </c>
      <c r="D1284" s="0" t="n">
        <v>30</v>
      </c>
    </row>
    <row r="1285" customFormat="false" ht="15" hidden="false" customHeight="false" outlineLevel="0" collapsed="false">
      <c r="A1285" s="0" t="n">
        <v>1449</v>
      </c>
      <c r="B1285" s="0" t="n">
        <v>12</v>
      </c>
      <c r="C1285" s="38" t="n">
        <v>46869</v>
      </c>
      <c r="D1285" s="0" t="n">
        <v>29</v>
      </c>
    </row>
    <row r="1286" customFormat="false" ht="15" hidden="false" customHeight="false" outlineLevel="0" collapsed="false">
      <c r="A1286" s="0" t="n">
        <v>1450</v>
      </c>
      <c r="B1286" s="0" t="n">
        <v>1</v>
      </c>
      <c r="C1286" s="38" t="n">
        <v>46898</v>
      </c>
      <c r="D1286" s="0" t="n">
        <v>30</v>
      </c>
    </row>
    <row r="1287" customFormat="false" ht="15" hidden="false" customHeight="false" outlineLevel="0" collapsed="false">
      <c r="A1287" s="0" t="n">
        <v>1450</v>
      </c>
      <c r="B1287" s="0" t="n">
        <v>2</v>
      </c>
      <c r="C1287" s="38" t="n">
        <v>46928</v>
      </c>
      <c r="D1287" s="0" t="n">
        <v>29</v>
      </c>
    </row>
    <row r="1288" customFormat="false" ht="15" hidden="false" customHeight="false" outlineLevel="0" collapsed="false">
      <c r="A1288" s="0" t="n">
        <v>1450</v>
      </c>
      <c r="B1288" s="0" t="n">
        <v>3</v>
      </c>
      <c r="C1288" s="38" t="n">
        <v>46957</v>
      </c>
      <c r="D1288" s="0" t="n">
        <v>30</v>
      </c>
    </row>
    <row r="1289" customFormat="false" ht="15" hidden="false" customHeight="false" outlineLevel="0" collapsed="false">
      <c r="A1289" s="0" t="n">
        <v>1450</v>
      </c>
      <c r="B1289" s="0" t="n">
        <v>4</v>
      </c>
      <c r="C1289" s="38" t="n">
        <v>46987</v>
      </c>
      <c r="D1289" s="0" t="n">
        <v>29</v>
      </c>
    </row>
    <row r="1290" customFormat="false" ht="15" hidden="false" customHeight="false" outlineLevel="0" collapsed="false">
      <c r="A1290" s="0" t="n">
        <v>1450</v>
      </c>
      <c r="B1290" s="0" t="n">
        <v>5</v>
      </c>
      <c r="C1290" s="38" t="n">
        <v>47016</v>
      </c>
      <c r="D1290" s="0" t="n">
        <v>29</v>
      </c>
    </row>
    <row r="1291" customFormat="false" ht="15" hidden="false" customHeight="false" outlineLevel="0" collapsed="false">
      <c r="A1291" s="0" t="n">
        <v>1450</v>
      </c>
      <c r="B1291" s="0" t="n">
        <v>6</v>
      </c>
      <c r="C1291" s="38" t="n">
        <v>47045</v>
      </c>
      <c r="D1291" s="0" t="n">
        <v>30</v>
      </c>
    </row>
    <row r="1292" customFormat="false" ht="15" hidden="false" customHeight="false" outlineLevel="0" collapsed="false">
      <c r="A1292" s="0" t="n">
        <v>1450</v>
      </c>
      <c r="B1292" s="0" t="n">
        <v>7</v>
      </c>
      <c r="C1292" s="38" t="n">
        <v>47075</v>
      </c>
      <c r="D1292" s="0" t="n">
        <v>29</v>
      </c>
    </row>
    <row r="1293" customFormat="false" ht="15" hidden="false" customHeight="false" outlineLevel="0" collapsed="false">
      <c r="A1293" s="0" t="n">
        <v>1450</v>
      </c>
      <c r="B1293" s="0" t="n">
        <v>8</v>
      </c>
      <c r="C1293" s="38" t="n">
        <v>47104</v>
      </c>
      <c r="D1293" s="0" t="n">
        <v>30</v>
      </c>
    </row>
    <row r="1294" customFormat="false" ht="15" hidden="false" customHeight="false" outlineLevel="0" collapsed="false">
      <c r="A1294" s="0" t="n">
        <v>1450</v>
      </c>
      <c r="B1294" s="0" t="n">
        <v>9</v>
      </c>
      <c r="C1294" s="38" t="n">
        <v>47134</v>
      </c>
      <c r="D1294" s="0" t="n">
        <v>29</v>
      </c>
    </row>
    <row r="1295" customFormat="false" ht="15" hidden="false" customHeight="false" outlineLevel="0" collapsed="false">
      <c r="A1295" s="0" t="n">
        <v>1450</v>
      </c>
      <c r="B1295" s="0" t="n">
        <v>10</v>
      </c>
      <c r="C1295" s="38" t="n">
        <v>47163</v>
      </c>
      <c r="D1295" s="0" t="n">
        <v>30</v>
      </c>
    </row>
    <row r="1296" customFormat="false" ht="15" hidden="false" customHeight="false" outlineLevel="0" collapsed="false">
      <c r="A1296" s="0" t="n">
        <v>1450</v>
      </c>
      <c r="B1296" s="0" t="n">
        <v>11</v>
      </c>
      <c r="C1296" s="38" t="n">
        <v>47193</v>
      </c>
      <c r="D1296" s="0" t="n">
        <v>30</v>
      </c>
    </row>
    <row r="1297" customFormat="false" ht="15" hidden="false" customHeight="false" outlineLevel="0" collapsed="false">
      <c r="A1297" s="0" t="n">
        <v>1450</v>
      </c>
      <c r="B1297" s="0" t="n">
        <v>12</v>
      </c>
      <c r="C1297" s="38" t="n">
        <v>47223</v>
      </c>
      <c r="D1297" s="0" t="n">
        <v>29</v>
      </c>
    </row>
    <row r="1298" customFormat="false" ht="15" hidden="false" customHeight="false" outlineLevel="0" collapsed="false">
      <c r="A1298" s="0" t="n">
        <v>1451</v>
      </c>
      <c r="B1298" s="0" t="n">
        <v>1</v>
      </c>
      <c r="C1298" s="38" t="n">
        <v>47252</v>
      </c>
      <c r="D1298" s="0" t="n">
        <v>30</v>
      </c>
    </row>
    <row r="1299" customFormat="false" ht="15" hidden="false" customHeight="false" outlineLevel="0" collapsed="false">
      <c r="A1299" s="0" t="n">
        <v>1451</v>
      </c>
      <c r="B1299" s="0" t="n">
        <v>2</v>
      </c>
      <c r="C1299" s="38" t="n">
        <v>47282</v>
      </c>
      <c r="D1299" s="0" t="n">
        <v>30</v>
      </c>
    </row>
    <row r="1300" customFormat="false" ht="15" hidden="false" customHeight="false" outlineLevel="0" collapsed="false">
      <c r="A1300" s="0" t="n">
        <v>1451</v>
      </c>
      <c r="B1300" s="0" t="n">
        <v>3</v>
      </c>
      <c r="C1300" s="38" t="n">
        <v>47312</v>
      </c>
      <c r="D1300" s="0" t="n">
        <v>29</v>
      </c>
    </row>
    <row r="1301" customFormat="false" ht="15" hidden="false" customHeight="false" outlineLevel="0" collapsed="false">
      <c r="A1301" s="0" t="n">
        <v>1451</v>
      </c>
      <c r="B1301" s="0" t="n">
        <v>4</v>
      </c>
      <c r="C1301" s="38" t="n">
        <v>47341</v>
      </c>
      <c r="D1301" s="0" t="n">
        <v>30</v>
      </c>
    </row>
    <row r="1302" customFormat="false" ht="15" hidden="false" customHeight="false" outlineLevel="0" collapsed="false">
      <c r="A1302" s="0" t="n">
        <v>1451</v>
      </c>
      <c r="B1302" s="0" t="n">
        <v>5</v>
      </c>
      <c r="C1302" s="38" t="n">
        <v>47371</v>
      </c>
      <c r="D1302" s="0" t="n">
        <v>29</v>
      </c>
    </row>
    <row r="1303" customFormat="false" ht="15" hidden="false" customHeight="false" outlineLevel="0" collapsed="false">
      <c r="A1303" s="0" t="n">
        <v>1451</v>
      </c>
      <c r="B1303" s="0" t="n">
        <v>6</v>
      </c>
      <c r="C1303" s="38" t="n">
        <v>47400</v>
      </c>
      <c r="D1303" s="0" t="n">
        <v>29</v>
      </c>
    </row>
    <row r="1304" customFormat="false" ht="15" hidden="false" customHeight="false" outlineLevel="0" collapsed="false">
      <c r="A1304" s="0" t="n">
        <v>1451</v>
      </c>
      <c r="B1304" s="0" t="n">
        <v>7</v>
      </c>
      <c r="C1304" s="38" t="n">
        <v>47429</v>
      </c>
      <c r="D1304" s="0" t="n">
        <v>30</v>
      </c>
    </row>
    <row r="1305" customFormat="false" ht="15" hidden="false" customHeight="false" outlineLevel="0" collapsed="false">
      <c r="A1305" s="0" t="n">
        <v>1451</v>
      </c>
      <c r="B1305" s="0" t="n">
        <v>8</v>
      </c>
      <c r="C1305" s="38" t="n">
        <v>47459</v>
      </c>
      <c r="D1305" s="0" t="n">
        <v>29</v>
      </c>
    </row>
    <row r="1306" customFormat="false" ht="15" hidden="false" customHeight="false" outlineLevel="0" collapsed="false">
      <c r="A1306" s="0" t="n">
        <v>1451</v>
      </c>
      <c r="B1306" s="0" t="n">
        <v>9</v>
      </c>
      <c r="C1306" s="38" t="n">
        <v>47488</v>
      </c>
      <c r="D1306" s="0" t="n">
        <v>30</v>
      </c>
    </row>
    <row r="1307" customFormat="false" ht="15" hidden="false" customHeight="false" outlineLevel="0" collapsed="false">
      <c r="A1307" s="0" t="n">
        <v>1451</v>
      </c>
      <c r="B1307" s="0" t="n">
        <v>10</v>
      </c>
      <c r="C1307" s="38" t="n">
        <v>47518</v>
      </c>
      <c r="D1307" s="0" t="n">
        <v>29</v>
      </c>
    </row>
    <row r="1308" customFormat="false" ht="15" hidden="false" customHeight="false" outlineLevel="0" collapsed="false">
      <c r="A1308" s="0" t="n">
        <v>1451</v>
      </c>
      <c r="B1308" s="0" t="n">
        <v>11</v>
      </c>
      <c r="C1308" s="38" t="n">
        <v>47547</v>
      </c>
      <c r="D1308" s="0" t="n">
        <v>30</v>
      </c>
    </row>
    <row r="1309" customFormat="false" ht="15" hidden="false" customHeight="false" outlineLevel="0" collapsed="false">
      <c r="A1309" s="0" t="n">
        <v>1451</v>
      </c>
      <c r="B1309" s="0" t="n">
        <v>12</v>
      </c>
      <c r="C1309" s="38" t="n">
        <v>47577</v>
      </c>
      <c r="D1309" s="0" t="n">
        <v>29</v>
      </c>
    </row>
    <row r="1310" customFormat="false" ht="15" hidden="false" customHeight="false" outlineLevel="0" collapsed="false">
      <c r="A1310" s="0" t="n">
        <v>1452</v>
      </c>
      <c r="B1310" s="0" t="n">
        <v>1</v>
      </c>
      <c r="C1310" s="38" t="n">
        <v>47606</v>
      </c>
      <c r="D1310" s="0" t="n">
        <v>30</v>
      </c>
    </row>
    <row r="1311" customFormat="false" ht="15" hidden="false" customHeight="false" outlineLevel="0" collapsed="false">
      <c r="A1311" s="0" t="n">
        <v>1452</v>
      </c>
      <c r="B1311" s="0" t="n">
        <v>2</v>
      </c>
      <c r="C1311" s="38" t="n">
        <v>47636</v>
      </c>
      <c r="D1311" s="0" t="n">
        <v>30</v>
      </c>
    </row>
    <row r="1312" customFormat="false" ht="15" hidden="false" customHeight="false" outlineLevel="0" collapsed="false">
      <c r="A1312" s="0" t="n">
        <v>1452</v>
      </c>
      <c r="B1312" s="0" t="n">
        <v>3</v>
      </c>
      <c r="C1312" s="38" t="n">
        <v>47666</v>
      </c>
      <c r="D1312" s="0" t="n">
        <v>30</v>
      </c>
    </row>
    <row r="1313" customFormat="false" ht="15" hidden="false" customHeight="false" outlineLevel="0" collapsed="false">
      <c r="A1313" s="0" t="n">
        <v>1452</v>
      </c>
      <c r="B1313" s="0" t="n">
        <v>4</v>
      </c>
      <c r="C1313" s="38" t="n">
        <v>47696</v>
      </c>
      <c r="D1313" s="0" t="n">
        <v>29</v>
      </c>
    </row>
    <row r="1314" customFormat="false" ht="15" hidden="false" customHeight="false" outlineLevel="0" collapsed="false">
      <c r="A1314" s="0" t="n">
        <v>1452</v>
      </c>
      <c r="B1314" s="0" t="n">
        <v>5</v>
      </c>
      <c r="C1314" s="38" t="n">
        <v>47725</v>
      </c>
      <c r="D1314" s="0" t="n">
        <v>30</v>
      </c>
    </row>
    <row r="1315" customFormat="false" ht="15" hidden="false" customHeight="false" outlineLevel="0" collapsed="false">
      <c r="A1315" s="0" t="n">
        <v>1452</v>
      </c>
      <c r="B1315" s="0" t="n">
        <v>6</v>
      </c>
      <c r="C1315" s="38" t="n">
        <v>47755</v>
      </c>
      <c r="D1315" s="0" t="n">
        <v>29</v>
      </c>
    </row>
    <row r="1316" customFormat="false" ht="15" hidden="false" customHeight="false" outlineLevel="0" collapsed="false">
      <c r="A1316" s="0" t="n">
        <v>1452</v>
      </c>
      <c r="B1316" s="0" t="n">
        <v>7</v>
      </c>
      <c r="C1316" s="38" t="n">
        <v>47784</v>
      </c>
      <c r="D1316" s="0" t="n">
        <v>29</v>
      </c>
    </row>
    <row r="1317" customFormat="false" ht="15" hidden="false" customHeight="false" outlineLevel="0" collapsed="false">
      <c r="A1317" s="0" t="n">
        <v>1452</v>
      </c>
      <c r="B1317" s="0" t="n">
        <v>8</v>
      </c>
      <c r="C1317" s="38" t="n">
        <v>47813</v>
      </c>
      <c r="D1317" s="0" t="n">
        <v>30</v>
      </c>
    </row>
    <row r="1318" customFormat="false" ht="15" hidden="false" customHeight="false" outlineLevel="0" collapsed="false">
      <c r="A1318" s="0" t="n">
        <v>1452</v>
      </c>
      <c r="B1318" s="0" t="n">
        <v>9</v>
      </c>
      <c r="C1318" s="38" t="n">
        <v>47843</v>
      </c>
      <c r="D1318" s="0" t="n">
        <v>29</v>
      </c>
    </row>
    <row r="1319" customFormat="false" ht="15" hidden="false" customHeight="false" outlineLevel="0" collapsed="false">
      <c r="A1319" s="0" t="n">
        <v>1452</v>
      </c>
      <c r="B1319" s="0" t="n">
        <v>10</v>
      </c>
      <c r="C1319" s="38" t="n">
        <v>47872</v>
      </c>
      <c r="D1319" s="0" t="n">
        <v>30</v>
      </c>
    </row>
    <row r="1320" customFormat="false" ht="15" hidden="false" customHeight="false" outlineLevel="0" collapsed="false">
      <c r="A1320" s="0" t="n">
        <v>1452</v>
      </c>
      <c r="B1320" s="0" t="n">
        <v>11</v>
      </c>
      <c r="C1320" s="38" t="n">
        <v>47902</v>
      </c>
      <c r="D1320" s="0" t="n">
        <v>29</v>
      </c>
    </row>
    <row r="1321" customFormat="false" ht="15" hidden="false" customHeight="false" outlineLevel="0" collapsed="false">
      <c r="A1321" s="0" t="n">
        <v>1452</v>
      </c>
      <c r="B1321" s="0" t="n">
        <v>12</v>
      </c>
      <c r="C1321" s="38" t="n">
        <v>47931</v>
      </c>
      <c r="D1321" s="0" t="n">
        <v>30</v>
      </c>
    </row>
    <row r="1322" customFormat="false" ht="15" hidden="false" customHeight="false" outlineLevel="0" collapsed="false">
      <c r="A1322" s="0" t="n">
        <v>1453</v>
      </c>
      <c r="B1322" s="0" t="n">
        <v>1</v>
      </c>
      <c r="C1322" s="38" t="n">
        <v>47961</v>
      </c>
      <c r="D1322" s="0" t="n">
        <v>29</v>
      </c>
    </row>
    <row r="1323" customFormat="false" ht="15" hidden="false" customHeight="false" outlineLevel="0" collapsed="false">
      <c r="A1323" s="0" t="n">
        <v>1453</v>
      </c>
      <c r="B1323" s="0" t="n">
        <v>2</v>
      </c>
      <c r="C1323" s="38" t="n">
        <v>47990</v>
      </c>
      <c r="D1323" s="0" t="n">
        <v>30</v>
      </c>
    </row>
    <row r="1324" customFormat="false" ht="15" hidden="false" customHeight="false" outlineLevel="0" collapsed="false">
      <c r="A1324" s="0" t="n">
        <v>1453</v>
      </c>
      <c r="B1324" s="0" t="n">
        <v>3</v>
      </c>
      <c r="C1324" s="38" t="n">
        <v>48020</v>
      </c>
      <c r="D1324" s="0" t="n">
        <v>30</v>
      </c>
    </row>
    <row r="1325" customFormat="false" ht="15" hidden="false" customHeight="false" outlineLevel="0" collapsed="false">
      <c r="A1325" s="0" t="n">
        <v>1453</v>
      </c>
      <c r="B1325" s="0" t="n">
        <v>4</v>
      </c>
      <c r="C1325" s="38" t="n">
        <v>48050</v>
      </c>
      <c r="D1325" s="0" t="n">
        <v>30</v>
      </c>
    </row>
    <row r="1326" customFormat="false" ht="15" hidden="false" customHeight="false" outlineLevel="0" collapsed="false">
      <c r="A1326" s="0" t="n">
        <v>1453</v>
      </c>
      <c r="B1326" s="0" t="n">
        <v>5</v>
      </c>
      <c r="C1326" s="38" t="n">
        <v>48080</v>
      </c>
      <c r="D1326" s="0" t="n">
        <v>29</v>
      </c>
    </row>
    <row r="1327" customFormat="false" ht="15" hidden="false" customHeight="false" outlineLevel="0" collapsed="false">
      <c r="A1327" s="0" t="n">
        <v>1453</v>
      </c>
      <c r="B1327" s="0" t="n">
        <v>6</v>
      </c>
      <c r="C1327" s="38" t="n">
        <v>48109</v>
      </c>
      <c r="D1327" s="0" t="n">
        <v>29</v>
      </c>
    </row>
    <row r="1328" customFormat="false" ht="15" hidden="false" customHeight="false" outlineLevel="0" collapsed="false">
      <c r="A1328" s="0" t="n">
        <v>1453</v>
      </c>
      <c r="B1328" s="0" t="n">
        <v>7</v>
      </c>
      <c r="C1328" s="38" t="n">
        <v>48138</v>
      </c>
      <c r="D1328" s="0" t="n">
        <v>30</v>
      </c>
    </row>
    <row r="1329" customFormat="false" ht="15" hidden="false" customHeight="false" outlineLevel="0" collapsed="false">
      <c r="A1329" s="0" t="n">
        <v>1453</v>
      </c>
      <c r="B1329" s="0" t="n">
        <v>8</v>
      </c>
      <c r="C1329" s="38" t="n">
        <v>48168</v>
      </c>
      <c r="D1329" s="0" t="n">
        <v>29</v>
      </c>
    </row>
    <row r="1330" customFormat="false" ht="15" hidden="false" customHeight="false" outlineLevel="0" collapsed="false">
      <c r="A1330" s="0" t="n">
        <v>1453</v>
      </c>
      <c r="B1330" s="0" t="n">
        <v>9</v>
      </c>
      <c r="C1330" s="38" t="n">
        <v>48197</v>
      </c>
      <c r="D1330" s="0" t="n">
        <v>30</v>
      </c>
    </row>
    <row r="1331" customFormat="false" ht="15" hidden="false" customHeight="false" outlineLevel="0" collapsed="false">
      <c r="A1331" s="0" t="n">
        <v>1453</v>
      </c>
      <c r="B1331" s="0" t="n">
        <v>10</v>
      </c>
      <c r="C1331" s="38" t="n">
        <v>48227</v>
      </c>
      <c r="D1331" s="0" t="n">
        <v>29</v>
      </c>
    </row>
    <row r="1332" customFormat="false" ht="15" hidden="false" customHeight="false" outlineLevel="0" collapsed="false">
      <c r="A1332" s="0" t="n">
        <v>1453</v>
      </c>
      <c r="B1332" s="0" t="n">
        <v>11</v>
      </c>
      <c r="C1332" s="38" t="n">
        <v>48256</v>
      </c>
      <c r="D1332" s="0" t="n">
        <v>30</v>
      </c>
    </row>
    <row r="1333" customFormat="false" ht="15" hidden="false" customHeight="false" outlineLevel="0" collapsed="false">
      <c r="A1333" s="0" t="n">
        <v>1453</v>
      </c>
      <c r="B1333" s="0" t="n">
        <v>12</v>
      </c>
      <c r="C1333" s="38" t="n">
        <v>48286</v>
      </c>
      <c r="D1333" s="0" t="n">
        <v>29</v>
      </c>
    </row>
    <row r="1334" customFormat="false" ht="15" hidden="false" customHeight="false" outlineLevel="0" collapsed="false">
      <c r="A1334" s="0" t="n">
        <v>1454</v>
      </c>
      <c r="B1334" s="0" t="n">
        <v>1</v>
      </c>
      <c r="C1334" s="38" t="n">
        <v>48315</v>
      </c>
      <c r="D1334" s="0" t="n">
        <v>29</v>
      </c>
    </row>
    <row r="1335" customFormat="false" ht="15" hidden="false" customHeight="false" outlineLevel="0" collapsed="false">
      <c r="A1335" s="0" t="n">
        <v>1454</v>
      </c>
      <c r="B1335" s="0" t="n">
        <v>2</v>
      </c>
      <c r="C1335" s="38" t="n">
        <v>48344</v>
      </c>
      <c r="D1335" s="0" t="n">
        <v>30</v>
      </c>
    </row>
    <row r="1336" customFormat="false" ht="15" hidden="false" customHeight="false" outlineLevel="0" collapsed="false">
      <c r="A1336" s="0" t="n">
        <v>1454</v>
      </c>
      <c r="B1336" s="0" t="n">
        <v>3</v>
      </c>
      <c r="C1336" s="38" t="n">
        <v>48374</v>
      </c>
      <c r="D1336" s="0" t="n">
        <v>30</v>
      </c>
    </row>
    <row r="1337" customFormat="false" ht="15" hidden="false" customHeight="false" outlineLevel="0" collapsed="false">
      <c r="A1337" s="0" t="n">
        <v>1454</v>
      </c>
      <c r="B1337" s="0" t="n">
        <v>4</v>
      </c>
      <c r="C1337" s="38" t="n">
        <v>48404</v>
      </c>
      <c r="D1337" s="0" t="n">
        <v>30</v>
      </c>
    </row>
    <row r="1338" customFormat="false" ht="15" hidden="false" customHeight="false" outlineLevel="0" collapsed="false">
      <c r="A1338" s="0" t="n">
        <v>1454</v>
      </c>
      <c r="B1338" s="0" t="n">
        <v>5</v>
      </c>
      <c r="C1338" s="38" t="n">
        <v>48434</v>
      </c>
      <c r="D1338" s="0" t="n">
        <v>29</v>
      </c>
    </row>
    <row r="1339" customFormat="false" ht="15" hidden="false" customHeight="false" outlineLevel="0" collapsed="false">
      <c r="A1339" s="0" t="n">
        <v>1454</v>
      </c>
      <c r="B1339" s="0" t="n">
        <v>6</v>
      </c>
      <c r="C1339" s="38" t="n">
        <v>48463</v>
      </c>
      <c r="D1339" s="0" t="n">
        <v>30</v>
      </c>
    </row>
    <row r="1340" customFormat="false" ht="15" hidden="false" customHeight="false" outlineLevel="0" collapsed="false">
      <c r="A1340" s="0" t="n">
        <v>1454</v>
      </c>
      <c r="B1340" s="0" t="n">
        <v>7</v>
      </c>
      <c r="C1340" s="38" t="n">
        <v>48493</v>
      </c>
      <c r="D1340" s="0" t="n">
        <v>29</v>
      </c>
    </row>
    <row r="1341" customFormat="false" ht="15" hidden="false" customHeight="false" outlineLevel="0" collapsed="false">
      <c r="A1341" s="0" t="n">
        <v>1454</v>
      </c>
      <c r="B1341" s="0" t="n">
        <v>8</v>
      </c>
      <c r="C1341" s="38" t="n">
        <v>48522</v>
      </c>
      <c r="D1341" s="0" t="n">
        <v>30</v>
      </c>
    </row>
    <row r="1342" customFormat="false" ht="15" hidden="false" customHeight="false" outlineLevel="0" collapsed="false">
      <c r="A1342" s="0" t="n">
        <v>1454</v>
      </c>
      <c r="B1342" s="0" t="n">
        <v>9</v>
      </c>
      <c r="C1342" s="38" t="n">
        <v>48552</v>
      </c>
      <c r="D1342" s="0" t="n">
        <v>29</v>
      </c>
    </row>
    <row r="1343" customFormat="false" ht="15" hidden="false" customHeight="false" outlineLevel="0" collapsed="false">
      <c r="A1343" s="0" t="n">
        <v>1454</v>
      </c>
      <c r="B1343" s="0" t="n">
        <v>10</v>
      </c>
      <c r="C1343" s="38" t="n">
        <v>48581</v>
      </c>
      <c r="D1343" s="0" t="n">
        <v>30</v>
      </c>
    </row>
    <row r="1344" customFormat="false" ht="15" hidden="false" customHeight="false" outlineLevel="0" collapsed="false">
      <c r="A1344" s="0" t="n">
        <v>1454</v>
      </c>
      <c r="B1344" s="0" t="n">
        <v>11</v>
      </c>
      <c r="C1344" s="38" t="n">
        <v>48611</v>
      </c>
      <c r="D1344" s="0" t="n">
        <v>29</v>
      </c>
    </row>
    <row r="1345" customFormat="false" ht="15" hidden="false" customHeight="false" outlineLevel="0" collapsed="false">
      <c r="A1345" s="0" t="n">
        <v>1454</v>
      </c>
      <c r="B1345" s="0" t="n">
        <v>12</v>
      </c>
      <c r="C1345" s="38" t="n">
        <v>48640</v>
      </c>
      <c r="D1345" s="0" t="n">
        <v>30</v>
      </c>
    </row>
    <row r="1346" customFormat="false" ht="15" hidden="false" customHeight="false" outlineLevel="0" collapsed="false">
      <c r="A1346" s="0" t="n">
        <v>1455</v>
      </c>
      <c r="B1346" s="0" t="n">
        <v>1</v>
      </c>
      <c r="C1346" s="38" t="n">
        <v>48670</v>
      </c>
      <c r="D1346" s="0" t="n">
        <v>29</v>
      </c>
    </row>
    <row r="1347" customFormat="false" ht="15" hidden="false" customHeight="false" outlineLevel="0" collapsed="false">
      <c r="A1347" s="0" t="n">
        <v>1455</v>
      </c>
      <c r="B1347" s="0" t="n">
        <v>2</v>
      </c>
      <c r="C1347" s="38" t="n">
        <v>48699</v>
      </c>
      <c r="D1347" s="0" t="n">
        <v>29</v>
      </c>
    </row>
    <row r="1348" customFormat="false" ht="15" hidden="false" customHeight="false" outlineLevel="0" collapsed="false">
      <c r="A1348" s="0" t="n">
        <v>1455</v>
      </c>
      <c r="B1348" s="0" t="n">
        <v>3</v>
      </c>
      <c r="C1348" s="38" t="n">
        <v>48728</v>
      </c>
      <c r="D1348" s="0" t="n">
        <v>30</v>
      </c>
    </row>
    <row r="1349" customFormat="false" ht="15" hidden="false" customHeight="false" outlineLevel="0" collapsed="false">
      <c r="A1349" s="0" t="n">
        <v>1455</v>
      </c>
      <c r="B1349" s="0" t="n">
        <v>4</v>
      </c>
      <c r="C1349" s="38" t="n">
        <v>48758</v>
      </c>
      <c r="D1349" s="0" t="n">
        <v>30</v>
      </c>
    </row>
    <row r="1350" customFormat="false" ht="15" hidden="false" customHeight="false" outlineLevel="0" collapsed="false">
      <c r="A1350" s="0" t="n">
        <v>1455</v>
      </c>
      <c r="B1350" s="0" t="n">
        <v>5</v>
      </c>
      <c r="C1350" s="38" t="n">
        <v>48788</v>
      </c>
      <c r="D1350" s="0" t="n">
        <v>29</v>
      </c>
    </row>
    <row r="1351" customFormat="false" ht="15" hidden="false" customHeight="false" outlineLevel="0" collapsed="false">
      <c r="A1351" s="0" t="n">
        <v>1455</v>
      </c>
      <c r="B1351" s="0" t="n">
        <v>6</v>
      </c>
      <c r="C1351" s="38" t="n">
        <v>48817</v>
      </c>
      <c r="D1351" s="0" t="n">
        <v>30</v>
      </c>
    </row>
    <row r="1352" customFormat="false" ht="15" hidden="false" customHeight="false" outlineLevel="0" collapsed="false">
      <c r="A1352" s="0" t="n">
        <v>1455</v>
      </c>
      <c r="B1352" s="0" t="n">
        <v>7</v>
      </c>
      <c r="C1352" s="38" t="n">
        <v>48847</v>
      </c>
      <c r="D1352" s="0" t="n">
        <v>29</v>
      </c>
    </row>
    <row r="1353" customFormat="false" ht="15" hidden="false" customHeight="false" outlineLevel="0" collapsed="false">
      <c r="A1353" s="0" t="n">
        <v>1455</v>
      </c>
      <c r="B1353" s="0" t="n">
        <v>8</v>
      </c>
      <c r="C1353" s="38" t="n">
        <v>48876</v>
      </c>
      <c r="D1353" s="0" t="n">
        <v>30</v>
      </c>
    </row>
    <row r="1354" customFormat="false" ht="15" hidden="false" customHeight="false" outlineLevel="0" collapsed="false">
      <c r="A1354" s="0" t="n">
        <v>1455</v>
      </c>
      <c r="B1354" s="0" t="n">
        <v>9</v>
      </c>
      <c r="C1354" s="38" t="n">
        <v>48906</v>
      </c>
      <c r="D1354" s="0" t="n">
        <v>30</v>
      </c>
    </row>
    <row r="1355" customFormat="false" ht="15" hidden="false" customHeight="false" outlineLevel="0" collapsed="false">
      <c r="A1355" s="0" t="n">
        <v>1455</v>
      </c>
      <c r="B1355" s="0" t="n">
        <v>10</v>
      </c>
      <c r="C1355" s="38" t="n">
        <v>48936</v>
      </c>
      <c r="D1355" s="0" t="n">
        <v>29</v>
      </c>
    </row>
    <row r="1356" customFormat="false" ht="15" hidden="false" customHeight="false" outlineLevel="0" collapsed="false">
      <c r="A1356" s="0" t="n">
        <v>1455</v>
      </c>
      <c r="B1356" s="0" t="n">
        <v>11</v>
      </c>
      <c r="C1356" s="38" t="n">
        <v>48965</v>
      </c>
      <c r="D1356" s="0" t="n">
        <v>30</v>
      </c>
    </row>
    <row r="1357" customFormat="false" ht="15" hidden="false" customHeight="false" outlineLevel="0" collapsed="false">
      <c r="A1357" s="0" t="n">
        <v>1455</v>
      </c>
      <c r="B1357" s="0" t="n">
        <v>12</v>
      </c>
      <c r="C1357" s="38" t="n">
        <v>48995</v>
      </c>
      <c r="D1357" s="0" t="n">
        <v>29</v>
      </c>
    </row>
    <row r="1358" customFormat="false" ht="15" hidden="false" customHeight="false" outlineLevel="0" collapsed="false">
      <c r="A1358" s="0" t="n">
        <v>1456</v>
      </c>
      <c r="B1358" s="0" t="n">
        <v>1</v>
      </c>
      <c r="C1358" s="38" t="n">
        <v>49024</v>
      </c>
      <c r="D1358" s="0" t="n">
        <v>30</v>
      </c>
    </row>
    <row r="1359" customFormat="false" ht="15" hidden="false" customHeight="false" outlineLevel="0" collapsed="false">
      <c r="A1359" s="0" t="n">
        <v>1456</v>
      </c>
      <c r="B1359" s="0" t="n">
        <v>2</v>
      </c>
      <c r="C1359" s="38" t="n">
        <v>49054</v>
      </c>
      <c r="D1359" s="0" t="n">
        <v>29</v>
      </c>
    </row>
    <row r="1360" customFormat="false" ht="15" hidden="false" customHeight="false" outlineLevel="0" collapsed="false">
      <c r="A1360" s="0" t="n">
        <v>1456</v>
      </c>
      <c r="B1360" s="0" t="n">
        <v>3</v>
      </c>
      <c r="C1360" s="38" t="n">
        <v>49083</v>
      </c>
      <c r="D1360" s="0" t="n">
        <v>29</v>
      </c>
    </row>
    <row r="1361" customFormat="false" ht="15" hidden="false" customHeight="false" outlineLevel="0" collapsed="false">
      <c r="A1361" s="0" t="n">
        <v>1456</v>
      </c>
      <c r="B1361" s="0" t="n">
        <v>4</v>
      </c>
      <c r="C1361" s="38" t="n">
        <v>49112</v>
      </c>
      <c r="D1361" s="0" t="n">
        <v>30</v>
      </c>
    </row>
    <row r="1362" customFormat="false" ht="15" hidden="false" customHeight="false" outlineLevel="0" collapsed="false">
      <c r="A1362" s="0" t="n">
        <v>1456</v>
      </c>
      <c r="B1362" s="0" t="n">
        <v>5</v>
      </c>
      <c r="C1362" s="38" t="n">
        <v>49142</v>
      </c>
      <c r="D1362" s="0" t="n">
        <v>29</v>
      </c>
    </row>
    <row r="1363" customFormat="false" ht="15" hidden="false" customHeight="false" outlineLevel="0" collapsed="false">
      <c r="A1363" s="0" t="n">
        <v>1456</v>
      </c>
      <c r="B1363" s="0" t="n">
        <v>6</v>
      </c>
      <c r="C1363" s="38" t="n">
        <v>49171</v>
      </c>
      <c r="D1363" s="0" t="n">
        <v>30</v>
      </c>
    </row>
    <row r="1364" customFormat="false" ht="15" hidden="false" customHeight="false" outlineLevel="0" collapsed="false">
      <c r="A1364" s="0" t="n">
        <v>1456</v>
      </c>
      <c r="B1364" s="0" t="n">
        <v>7</v>
      </c>
      <c r="C1364" s="38" t="n">
        <v>49201</v>
      </c>
      <c r="D1364" s="0" t="n">
        <v>29</v>
      </c>
    </row>
    <row r="1365" customFormat="false" ht="15" hidden="false" customHeight="false" outlineLevel="0" collapsed="false">
      <c r="A1365" s="0" t="n">
        <v>1456</v>
      </c>
      <c r="B1365" s="0" t="n">
        <v>8</v>
      </c>
      <c r="C1365" s="38" t="n">
        <v>49230</v>
      </c>
      <c r="D1365" s="0" t="n">
        <v>30</v>
      </c>
    </row>
    <row r="1366" customFormat="false" ht="15" hidden="false" customHeight="false" outlineLevel="0" collapsed="false">
      <c r="A1366" s="0" t="n">
        <v>1456</v>
      </c>
      <c r="B1366" s="0" t="n">
        <v>9</v>
      </c>
      <c r="C1366" s="38" t="n">
        <v>49260</v>
      </c>
      <c r="D1366" s="0" t="n">
        <v>30</v>
      </c>
    </row>
    <row r="1367" customFormat="false" ht="15" hidden="false" customHeight="false" outlineLevel="0" collapsed="false">
      <c r="A1367" s="0" t="n">
        <v>1456</v>
      </c>
      <c r="B1367" s="0" t="n">
        <v>10</v>
      </c>
      <c r="C1367" s="38" t="n">
        <v>49290</v>
      </c>
      <c r="D1367" s="0" t="n">
        <v>30</v>
      </c>
    </row>
    <row r="1368" customFormat="false" ht="15" hidden="false" customHeight="false" outlineLevel="0" collapsed="false">
      <c r="A1368" s="0" t="n">
        <v>1456</v>
      </c>
      <c r="B1368" s="0" t="n">
        <v>11</v>
      </c>
      <c r="C1368" s="38" t="n">
        <v>49320</v>
      </c>
      <c r="D1368" s="0" t="n">
        <v>29</v>
      </c>
    </row>
    <row r="1369" customFormat="false" ht="15" hidden="false" customHeight="false" outlineLevel="0" collapsed="false">
      <c r="A1369" s="0" t="n">
        <v>1456</v>
      </c>
      <c r="B1369" s="0" t="n">
        <v>12</v>
      </c>
      <c r="C1369" s="38" t="n">
        <v>49349</v>
      </c>
      <c r="D1369" s="0" t="n">
        <v>30</v>
      </c>
    </row>
    <row r="1370" customFormat="false" ht="15" hidden="false" customHeight="false" outlineLevel="0" collapsed="false">
      <c r="A1370" s="0" t="n">
        <v>1457</v>
      </c>
      <c r="B1370" s="0" t="n">
        <v>1</v>
      </c>
      <c r="C1370" s="38" t="n">
        <v>49379</v>
      </c>
      <c r="D1370" s="0" t="n">
        <v>29</v>
      </c>
    </row>
    <row r="1371" customFormat="false" ht="15" hidden="false" customHeight="false" outlineLevel="0" collapsed="false">
      <c r="A1371" s="0" t="n">
        <v>1457</v>
      </c>
      <c r="B1371" s="0" t="n">
        <v>2</v>
      </c>
      <c r="C1371" s="38" t="n">
        <v>49408</v>
      </c>
      <c r="D1371" s="0" t="n">
        <v>30</v>
      </c>
    </row>
    <row r="1372" customFormat="false" ht="15" hidden="false" customHeight="false" outlineLevel="0" collapsed="false">
      <c r="A1372" s="0" t="n">
        <v>1457</v>
      </c>
      <c r="B1372" s="0" t="n">
        <v>3</v>
      </c>
      <c r="C1372" s="38" t="n">
        <v>49438</v>
      </c>
      <c r="D1372" s="0" t="n">
        <v>29</v>
      </c>
    </row>
    <row r="1373" customFormat="false" ht="15" hidden="false" customHeight="false" outlineLevel="0" collapsed="false">
      <c r="A1373" s="0" t="n">
        <v>1457</v>
      </c>
      <c r="B1373" s="0" t="n">
        <v>4</v>
      </c>
      <c r="C1373" s="38" t="n">
        <v>49467</v>
      </c>
      <c r="D1373" s="0" t="n">
        <v>29</v>
      </c>
    </row>
    <row r="1374" customFormat="false" ht="15" hidden="false" customHeight="false" outlineLevel="0" collapsed="false">
      <c r="A1374" s="0" t="n">
        <v>1457</v>
      </c>
      <c r="B1374" s="0" t="n">
        <v>5</v>
      </c>
      <c r="C1374" s="38" t="n">
        <v>49496</v>
      </c>
      <c r="D1374" s="0" t="n">
        <v>30</v>
      </c>
    </row>
    <row r="1375" customFormat="false" ht="15" hidden="false" customHeight="false" outlineLevel="0" collapsed="false">
      <c r="A1375" s="0" t="n">
        <v>1457</v>
      </c>
      <c r="B1375" s="0" t="n">
        <v>6</v>
      </c>
      <c r="C1375" s="38" t="n">
        <v>49526</v>
      </c>
      <c r="D1375" s="0" t="n">
        <v>29</v>
      </c>
    </row>
    <row r="1376" customFormat="false" ht="15" hidden="false" customHeight="false" outlineLevel="0" collapsed="false">
      <c r="A1376" s="0" t="n">
        <v>1457</v>
      </c>
      <c r="B1376" s="0" t="n">
        <v>7</v>
      </c>
      <c r="C1376" s="38" t="n">
        <v>49555</v>
      </c>
      <c r="D1376" s="0" t="n">
        <v>29</v>
      </c>
    </row>
    <row r="1377" customFormat="false" ht="15" hidden="false" customHeight="false" outlineLevel="0" collapsed="false">
      <c r="A1377" s="0" t="n">
        <v>1457</v>
      </c>
      <c r="B1377" s="0" t="n">
        <v>8</v>
      </c>
      <c r="C1377" s="38" t="n">
        <v>49584</v>
      </c>
      <c r="D1377" s="0" t="n">
        <v>30</v>
      </c>
    </row>
    <row r="1378" customFormat="false" ht="15" hidden="false" customHeight="false" outlineLevel="0" collapsed="false">
      <c r="A1378" s="0" t="n">
        <v>1457</v>
      </c>
      <c r="B1378" s="0" t="n">
        <v>9</v>
      </c>
      <c r="C1378" s="38" t="n">
        <v>49614</v>
      </c>
      <c r="D1378" s="0" t="n">
        <v>30</v>
      </c>
    </row>
    <row r="1379" customFormat="false" ht="15" hidden="false" customHeight="false" outlineLevel="0" collapsed="false">
      <c r="A1379" s="0" t="n">
        <v>1457</v>
      </c>
      <c r="B1379" s="0" t="n">
        <v>10</v>
      </c>
      <c r="C1379" s="38" t="n">
        <v>49644</v>
      </c>
      <c r="D1379" s="0" t="n">
        <v>29</v>
      </c>
    </row>
    <row r="1380" customFormat="false" ht="15" hidden="false" customHeight="false" outlineLevel="0" collapsed="false">
      <c r="A1380" s="0" t="n">
        <v>1457</v>
      </c>
      <c r="B1380" s="0" t="n">
        <v>11</v>
      </c>
      <c r="C1380" s="38" t="n">
        <v>49673</v>
      </c>
      <c r="D1380" s="0" t="n">
        <v>30</v>
      </c>
    </row>
    <row r="1381" customFormat="false" ht="15" hidden="false" customHeight="false" outlineLevel="0" collapsed="false">
      <c r="A1381" s="0" t="n">
        <v>1457</v>
      </c>
      <c r="B1381" s="0" t="n">
        <v>12</v>
      </c>
      <c r="C1381" s="38" t="n">
        <v>49703</v>
      </c>
      <c r="D1381" s="0" t="n">
        <v>30</v>
      </c>
    </row>
    <row r="1382" customFormat="false" ht="15" hidden="false" customHeight="false" outlineLevel="0" collapsed="false">
      <c r="A1382" s="0" t="n">
        <v>1458</v>
      </c>
      <c r="B1382" s="0" t="n">
        <v>1</v>
      </c>
      <c r="C1382" s="38" t="n">
        <v>49733</v>
      </c>
      <c r="D1382" s="0" t="n">
        <v>30</v>
      </c>
    </row>
    <row r="1383" customFormat="false" ht="15" hidden="false" customHeight="false" outlineLevel="0" collapsed="false">
      <c r="A1383" s="0" t="n">
        <v>1458</v>
      </c>
      <c r="B1383" s="0" t="n">
        <v>2</v>
      </c>
      <c r="C1383" s="38" t="n">
        <v>49763</v>
      </c>
      <c r="D1383" s="0" t="n">
        <v>29</v>
      </c>
    </row>
    <row r="1384" customFormat="false" ht="15" hidden="false" customHeight="false" outlineLevel="0" collapsed="false">
      <c r="A1384" s="0" t="n">
        <v>1458</v>
      </c>
      <c r="B1384" s="0" t="n">
        <v>3</v>
      </c>
      <c r="C1384" s="38" t="n">
        <v>49792</v>
      </c>
      <c r="D1384" s="0" t="n">
        <v>30</v>
      </c>
    </row>
    <row r="1385" customFormat="false" ht="15" hidden="false" customHeight="false" outlineLevel="0" collapsed="false">
      <c r="A1385" s="0" t="n">
        <v>1458</v>
      </c>
      <c r="B1385" s="0" t="n">
        <v>4</v>
      </c>
      <c r="C1385" s="38" t="n">
        <v>49822</v>
      </c>
      <c r="D1385" s="0" t="n">
        <v>29</v>
      </c>
    </row>
    <row r="1386" customFormat="false" ht="15" hidden="false" customHeight="false" outlineLevel="0" collapsed="false">
      <c r="A1386" s="0" t="n">
        <v>1458</v>
      </c>
      <c r="B1386" s="0" t="n">
        <v>5</v>
      </c>
      <c r="C1386" s="38" t="n">
        <v>49851</v>
      </c>
      <c r="D1386" s="0" t="n">
        <v>29</v>
      </c>
    </row>
    <row r="1387" customFormat="false" ht="15" hidden="false" customHeight="false" outlineLevel="0" collapsed="false">
      <c r="A1387" s="0" t="n">
        <v>1458</v>
      </c>
      <c r="B1387" s="0" t="n">
        <v>6</v>
      </c>
      <c r="C1387" s="38" t="n">
        <v>49880</v>
      </c>
      <c r="D1387" s="0" t="n">
        <v>30</v>
      </c>
    </row>
    <row r="1388" customFormat="false" ht="15" hidden="false" customHeight="false" outlineLevel="0" collapsed="false">
      <c r="A1388" s="0" t="n">
        <v>1458</v>
      </c>
      <c r="B1388" s="0" t="n">
        <v>7</v>
      </c>
      <c r="C1388" s="38" t="n">
        <v>49910</v>
      </c>
      <c r="D1388" s="0" t="n">
        <v>29</v>
      </c>
    </row>
    <row r="1389" customFormat="false" ht="15" hidden="false" customHeight="false" outlineLevel="0" collapsed="false">
      <c r="A1389" s="0" t="n">
        <v>1458</v>
      </c>
      <c r="B1389" s="0" t="n">
        <v>8</v>
      </c>
      <c r="C1389" s="38" t="n">
        <v>49939</v>
      </c>
      <c r="D1389" s="0" t="n">
        <v>29</v>
      </c>
    </row>
    <row r="1390" customFormat="false" ht="15" hidden="false" customHeight="false" outlineLevel="0" collapsed="false">
      <c r="A1390" s="0" t="n">
        <v>1458</v>
      </c>
      <c r="B1390" s="0" t="n">
        <v>9</v>
      </c>
      <c r="C1390" s="38" t="n">
        <v>49968</v>
      </c>
      <c r="D1390" s="0" t="n">
        <v>30</v>
      </c>
    </row>
    <row r="1391" customFormat="false" ht="15" hidden="false" customHeight="false" outlineLevel="0" collapsed="false">
      <c r="A1391" s="0" t="n">
        <v>1458</v>
      </c>
      <c r="B1391" s="0" t="n">
        <v>10</v>
      </c>
      <c r="C1391" s="38" t="n">
        <v>49998</v>
      </c>
      <c r="D1391" s="0" t="n">
        <v>30</v>
      </c>
    </row>
    <row r="1392" customFormat="false" ht="15" hidden="false" customHeight="false" outlineLevel="0" collapsed="false">
      <c r="A1392" s="0" t="n">
        <v>1458</v>
      </c>
      <c r="B1392" s="0" t="n">
        <v>11</v>
      </c>
      <c r="C1392" s="38" t="n">
        <v>50028</v>
      </c>
      <c r="D1392" s="0" t="n">
        <v>29</v>
      </c>
    </row>
    <row r="1393" customFormat="false" ht="15" hidden="false" customHeight="false" outlineLevel="0" collapsed="false">
      <c r="A1393" s="0" t="n">
        <v>1458</v>
      </c>
      <c r="B1393" s="0" t="n">
        <v>12</v>
      </c>
      <c r="C1393" s="38" t="n">
        <v>50057</v>
      </c>
      <c r="D1393" s="0" t="n">
        <v>30</v>
      </c>
    </row>
    <row r="1394" customFormat="false" ht="15" hidden="false" customHeight="false" outlineLevel="0" collapsed="false">
      <c r="A1394" s="0" t="n">
        <v>1459</v>
      </c>
      <c r="B1394" s="0" t="n">
        <v>1</v>
      </c>
      <c r="C1394" s="38" t="n">
        <v>50087</v>
      </c>
      <c r="D1394" s="0" t="n">
        <v>30</v>
      </c>
    </row>
    <row r="1395" customFormat="false" ht="15" hidden="false" customHeight="false" outlineLevel="0" collapsed="false">
      <c r="A1395" s="0" t="n">
        <v>1459</v>
      </c>
      <c r="B1395" s="0" t="n">
        <v>2</v>
      </c>
      <c r="C1395" s="38" t="n">
        <v>50117</v>
      </c>
      <c r="D1395" s="0" t="n">
        <v>30</v>
      </c>
    </row>
    <row r="1396" customFormat="false" ht="15" hidden="false" customHeight="false" outlineLevel="0" collapsed="false">
      <c r="A1396" s="0" t="n">
        <v>1459</v>
      </c>
      <c r="B1396" s="0" t="n">
        <v>3</v>
      </c>
      <c r="C1396" s="38" t="n">
        <v>50147</v>
      </c>
      <c r="D1396" s="0" t="n">
        <v>29</v>
      </c>
    </row>
    <row r="1397" customFormat="false" ht="15" hidden="false" customHeight="false" outlineLevel="0" collapsed="false">
      <c r="A1397" s="0" t="n">
        <v>1459</v>
      </c>
      <c r="B1397" s="0" t="n">
        <v>4</v>
      </c>
      <c r="C1397" s="38" t="n">
        <v>50176</v>
      </c>
      <c r="D1397" s="0" t="n">
        <v>30</v>
      </c>
    </row>
    <row r="1398" customFormat="false" ht="15" hidden="false" customHeight="false" outlineLevel="0" collapsed="false">
      <c r="A1398" s="0" t="n">
        <v>1459</v>
      </c>
      <c r="B1398" s="0" t="n">
        <v>5</v>
      </c>
      <c r="C1398" s="38" t="n">
        <v>50206</v>
      </c>
      <c r="D1398" s="0" t="n">
        <v>29</v>
      </c>
    </row>
    <row r="1399" customFormat="false" ht="15" hidden="false" customHeight="false" outlineLevel="0" collapsed="false">
      <c r="A1399" s="0" t="n">
        <v>1459</v>
      </c>
      <c r="B1399" s="0" t="n">
        <v>6</v>
      </c>
      <c r="C1399" s="38" t="n">
        <v>50235</v>
      </c>
      <c r="D1399" s="0" t="n">
        <v>29</v>
      </c>
    </row>
    <row r="1400" customFormat="false" ht="15" hidden="false" customHeight="false" outlineLevel="0" collapsed="false">
      <c r="A1400" s="0" t="n">
        <v>1459</v>
      </c>
      <c r="B1400" s="0" t="n">
        <v>7</v>
      </c>
      <c r="C1400" s="38" t="n">
        <v>50264</v>
      </c>
      <c r="D1400" s="0" t="n">
        <v>30</v>
      </c>
    </row>
    <row r="1401" customFormat="false" ht="15" hidden="false" customHeight="false" outlineLevel="0" collapsed="false">
      <c r="A1401" s="0" t="n">
        <v>1459</v>
      </c>
      <c r="B1401" s="0" t="n">
        <v>8</v>
      </c>
      <c r="C1401" s="38" t="n">
        <v>50294</v>
      </c>
      <c r="D1401" s="0" t="n">
        <v>29</v>
      </c>
    </row>
    <row r="1402" customFormat="false" ht="15" hidden="false" customHeight="false" outlineLevel="0" collapsed="false">
      <c r="A1402" s="0" t="n">
        <v>1459</v>
      </c>
      <c r="B1402" s="0" t="n">
        <v>9</v>
      </c>
      <c r="C1402" s="38" t="n">
        <v>50323</v>
      </c>
      <c r="D1402" s="0" t="n">
        <v>29</v>
      </c>
    </row>
    <row r="1403" customFormat="false" ht="15" hidden="false" customHeight="false" outlineLevel="0" collapsed="false">
      <c r="A1403" s="0" t="n">
        <v>1459</v>
      </c>
      <c r="B1403" s="0" t="n">
        <v>10</v>
      </c>
      <c r="C1403" s="38" t="n">
        <v>50352</v>
      </c>
      <c r="D1403" s="0" t="n">
        <v>30</v>
      </c>
    </row>
    <row r="1404" customFormat="false" ht="15" hidden="false" customHeight="false" outlineLevel="0" collapsed="false">
      <c r="A1404" s="0" t="n">
        <v>1459</v>
      </c>
      <c r="B1404" s="0" t="n">
        <v>11</v>
      </c>
      <c r="C1404" s="38" t="n">
        <v>50382</v>
      </c>
      <c r="D1404" s="0" t="n">
        <v>30</v>
      </c>
    </row>
    <row r="1405" customFormat="false" ht="15" hidden="false" customHeight="false" outlineLevel="0" collapsed="false">
      <c r="A1405" s="0" t="n">
        <v>1459</v>
      </c>
      <c r="B1405" s="0" t="n">
        <v>12</v>
      </c>
      <c r="C1405" s="38" t="n">
        <v>50412</v>
      </c>
      <c r="D1405" s="0" t="n">
        <v>29</v>
      </c>
    </row>
    <row r="1406" customFormat="false" ht="15" hidden="false" customHeight="false" outlineLevel="0" collapsed="false">
      <c r="A1406" s="0" t="n">
        <v>1460</v>
      </c>
      <c r="B1406" s="0" t="n">
        <v>1</v>
      </c>
      <c r="C1406" s="38" t="n">
        <v>50441</v>
      </c>
      <c r="D1406" s="0" t="n">
        <v>30</v>
      </c>
    </row>
    <row r="1407" customFormat="false" ht="15" hidden="false" customHeight="false" outlineLevel="0" collapsed="false">
      <c r="A1407" s="0" t="n">
        <v>1460</v>
      </c>
      <c r="B1407" s="0" t="n">
        <v>2</v>
      </c>
      <c r="C1407" s="38" t="n">
        <v>50471</v>
      </c>
      <c r="D1407" s="0" t="n">
        <v>30</v>
      </c>
    </row>
    <row r="1408" customFormat="false" ht="15" hidden="false" customHeight="false" outlineLevel="0" collapsed="false">
      <c r="A1408" s="0" t="n">
        <v>1460</v>
      </c>
      <c r="B1408" s="0" t="n">
        <v>3</v>
      </c>
      <c r="C1408" s="38" t="n">
        <v>50501</v>
      </c>
      <c r="D1408" s="0" t="n">
        <v>29</v>
      </c>
    </row>
    <row r="1409" customFormat="false" ht="15" hidden="false" customHeight="false" outlineLevel="0" collapsed="false">
      <c r="A1409" s="0" t="n">
        <v>1460</v>
      </c>
      <c r="B1409" s="0" t="n">
        <v>4</v>
      </c>
      <c r="C1409" s="38" t="n">
        <v>50530</v>
      </c>
      <c r="D1409" s="0" t="n">
        <v>30</v>
      </c>
    </row>
    <row r="1410" customFormat="false" ht="15" hidden="false" customHeight="false" outlineLevel="0" collapsed="false">
      <c r="A1410" s="0" t="n">
        <v>1460</v>
      </c>
      <c r="B1410" s="0" t="n">
        <v>5</v>
      </c>
      <c r="C1410" s="38" t="n">
        <v>50560</v>
      </c>
      <c r="D1410" s="0" t="n">
        <v>29</v>
      </c>
    </row>
    <row r="1411" customFormat="false" ht="15" hidden="false" customHeight="false" outlineLevel="0" collapsed="false">
      <c r="A1411" s="0" t="n">
        <v>1460</v>
      </c>
      <c r="B1411" s="0" t="n">
        <v>6</v>
      </c>
      <c r="C1411" s="38" t="n">
        <v>50589</v>
      </c>
      <c r="D1411" s="0" t="n">
        <v>30</v>
      </c>
    </row>
    <row r="1412" customFormat="false" ht="15" hidden="false" customHeight="false" outlineLevel="0" collapsed="false">
      <c r="A1412" s="0" t="n">
        <v>1460</v>
      </c>
      <c r="B1412" s="0" t="n">
        <v>7</v>
      </c>
      <c r="C1412" s="38" t="n">
        <v>50619</v>
      </c>
      <c r="D1412" s="0" t="n">
        <v>29</v>
      </c>
    </row>
    <row r="1413" customFormat="false" ht="15" hidden="false" customHeight="false" outlineLevel="0" collapsed="false">
      <c r="A1413" s="0" t="n">
        <v>1460</v>
      </c>
      <c r="B1413" s="0" t="n">
        <v>8</v>
      </c>
      <c r="C1413" s="38" t="n">
        <v>50648</v>
      </c>
      <c r="D1413" s="0" t="n">
        <v>30</v>
      </c>
    </row>
    <row r="1414" customFormat="false" ht="15" hidden="false" customHeight="false" outlineLevel="0" collapsed="false">
      <c r="A1414" s="0" t="n">
        <v>1460</v>
      </c>
      <c r="B1414" s="0" t="n">
        <v>9</v>
      </c>
      <c r="C1414" s="38" t="n">
        <v>50678</v>
      </c>
      <c r="D1414" s="0" t="n">
        <v>29</v>
      </c>
    </row>
    <row r="1415" customFormat="false" ht="15" hidden="false" customHeight="false" outlineLevel="0" collapsed="false">
      <c r="A1415" s="0" t="n">
        <v>1460</v>
      </c>
      <c r="B1415" s="0" t="n">
        <v>10</v>
      </c>
      <c r="C1415" s="38" t="n">
        <v>50707</v>
      </c>
      <c r="D1415" s="0" t="n">
        <v>29</v>
      </c>
    </row>
    <row r="1416" customFormat="false" ht="15" hidden="false" customHeight="false" outlineLevel="0" collapsed="false">
      <c r="A1416" s="0" t="n">
        <v>1460</v>
      </c>
      <c r="B1416" s="0" t="n">
        <v>11</v>
      </c>
      <c r="C1416" s="38" t="n">
        <v>50736</v>
      </c>
      <c r="D1416" s="0" t="n">
        <v>30</v>
      </c>
    </row>
    <row r="1417" customFormat="false" ht="15" hidden="false" customHeight="false" outlineLevel="0" collapsed="false">
      <c r="A1417" s="0" t="n">
        <v>1460</v>
      </c>
      <c r="B1417" s="0" t="n">
        <v>12</v>
      </c>
      <c r="C1417" s="38" t="n">
        <v>50766</v>
      </c>
      <c r="D1417" s="0" t="n">
        <v>30</v>
      </c>
    </row>
    <row r="1418" customFormat="false" ht="15" hidden="false" customHeight="false" outlineLevel="0" collapsed="false">
      <c r="A1418" s="0" t="n">
        <v>1461</v>
      </c>
      <c r="B1418" s="0" t="n">
        <v>1</v>
      </c>
      <c r="C1418" s="38" t="n">
        <v>50796</v>
      </c>
      <c r="D1418" s="0" t="n">
        <v>29</v>
      </c>
    </row>
    <row r="1419" customFormat="false" ht="15" hidden="false" customHeight="false" outlineLevel="0" collapsed="false">
      <c r="A1419" s="0" t="n">
        <v>1461</v>
      </c>
      <c r="B1419" s="0" t="n">
        <v>2</v>
      </c>
      <c r="C1419" s="38" t="n">
        <v>50825</v>
      </c>
      <c r="D1419" s="0" t="n">
        <v>30</v>
      </c>
    </row>
    <row r="1420" customFormat="false" ht="15" hidden="false" customHeight="false" outlineLevel="0" collapsed="false">
      <c r="A1420" s="0" t="n">
        <v>1461</v>
      </c>
      <c r="B1420" s="0" t="n">
        <v>3</v>
      </c>
      <c r="C1420" s="38" t="n">
        <v>50855</v>
      </c>
      <c r="D1420" s="0" t="n">
        <v>29</v>
      </c>
    </row>
    <row r="1421" customFormat="false" ht="15" hidden="false" customHeight="false" outlineLevel="0" collapsed="false">
      <c r="A1421" s="0" t="n">
        <v>1461</v>
      </c>
      <c r="B1421" s="0" t="n">
        <v>4</v>
      </c>
      <c r="C1421" s="38" t="n">
        <v>50884</v>
      </c>
      <c r="D1421" s="0" t="n">
        <v>30</v>
      </c>
    </row>
    <row r="1422" customFormat="false" ht="15" hidden="false" customHeight="false" outlineLevel="0" collapsed="false">
      <c r="A1422" s="0" t="n">
        <v>1461</v>
      </c>
      <c r="B1422" s="0" t="n">
        <v>5</v>
      </c>
      <c r="C1422" s="38" t="n">
        <v>50914</v>
      </c>
      <c r="D1422" s="0" t="n">
        <v>30</v>
      </c>
    </row>
    <row r="1423" customFormat="false" ht="15" hidden="false" customHeight="false" outlineLevel="0" collapsed="false">
      <c r="A1423" s="0" t="n">
        <v>1461</v>
      </c>
      <c r="B1423" s="0" t="n">
        <v>6</v>
      </c>
      <c r="C1423" s="38" t="n">
        <v>50944</v>
      </c>
      <c r="D1423" s="0" t="n">
        <v>29</v>
      </c>
    </row>
    <row r="1424" customFormat="false" ht="15" hidden="false" customHeight="false" outlineLevel="0" collapsed="false">
      <c r="A1424" s="0" t="n">
        <v>1461</v>
      </c>
      <c r="B1424" s="0" t="n">
        <v>7</v>
      </c>
      <c r="C1424" s="38" t="n">
        <v>50973</v>
      </c>
      <c r="D1424" s="0" t="n">
        <v>30</v>
      </c>
    </row>
    <row r="1425" customFormat="false" ht="15" hidden="false" customHeight="false" outlineLevel="0" collapsed="false">
      <c r="A1425" s="0" t="n">
        <v>1461</v>
      </c>
      <c r="B1425" s="0" t="n">
        <v>8</v>
      </c>
      <c r="C1425" s="38" t="n">
        <v>51003</v>
      </c>
      <c r="D1425" s="0" t="n">
        <v>29</v>
      </c>
    </row>
    <row r="1426" customFormat="false" ht="15" hidden="false" customHeight="false" outlineLevel="0" collapsed="false">
      <c r="A1426" s="0" t="n">
        <v>1461</v>
      </c>
      <c r="B1426" s="0" t="n">
        <v>9</v>
      </c>
      <c r="C1426" s="38" t="n">
        <v>51032</v>
      </c>
      <c r="D1426" s="0" t="n">
        <v>30</v>
      </c>
    </row>
    <row r="1427" customFormat="false" ht="15" hidden="false" customHeight="false" outlineLevel="0" collapsed="false">
      <c r="A1427" s="0" t="n">
        <v>1461</v>
      </c>
      <c r="B1427" s="0" t="n">
        <v>10</v>
      </c>
      <c r="C1427" s="38" t="n">
        <v>51062</v>
      </c>
      <c r="D1427" s="0" t="n">
        <v>29</v>
      </c>
    </row>
    <row r="1428" customFormat="false" ht="15" hidden="false" customHeight="false" outlineLevel="0" collapsed="false">
      <c r="A1428" s="0" t="n">
        <v>1461</v>
      </c>
      <c r="B1428" s="0" t="n">
        <v>11</v>
      </c>
      <c r="C1428" s="38" t="n">
        <v>51091</v>
      </c>
      <c r="D1428" s="0" t="n">
        <v>30</v>
      </c>
    </row>
    <row r="1429" customFormat="false" ht="15" hidden="false" customHeight="false" outlineLevel="0" collapsed="false">
      <c r="A1429" s="0" t="n">
        <v>1461</v>
      </c>
      <c r="B1429" s="0" t="n">
        <v>12</v>
      </c>
      <c r="C1429" s="38" t="n">
        <v>51121</v>
      </c>
      <c r="D1429" s="0" t="n">
        <v>29</v>
      </c>
    </row>
    <row r="1430" customFormat="false" ht="15" hidden="false" customHeight="false" outlineLevel="0" collapsed="false">
      <c r="A1430" s="0" t="n">
        <v>1462</v>
      </c>
      <c r="B1430" s="0" t="n">
        <v>1</v>
      </c>
      <c r="C1430" s="38" t="n">
        <v>51150</v>
      </c>
      <c r="D1430" s="0" t="n">
        <v>30</v>
      </c>
    </row>
    <row r="1431" customFormat="false" ht="15" hidden="false" customHeight="false" outlineLevel="0" collapsed="false">
      <c r="A1431" s="0" t="n">
        <v>1462</v>
      </c>
      <c r="B1431" s="0" t="n">
        <v>2</v>
      </c>
      <c r="C1431" s="38" t="n">
        <v>51180</v>
      </c>
      <c r="D1431" s="0" t="n">
        <v>29</v>
      </c>
    </row>
    <row r="1432" customFormat="false" ht="15" hidden="false" customHeight="false" outlineLevel="0" collapsed="false">
      <c r="A1432" s="0" t="n">
        <v>1462</v>
      </c>
      <c r="B1432" s="0" t="n">
        <v>3</v>
      </c>
      <c r="C1432" s="38" t="n">
        <v>51209</v>
      </c>
      <c r="D1432" s="0" t="n">
        <v>30</v>
      </c>
    </row>
    <row r="1433" customFormat="false" ht="15" hidden="false" customHeight="false" outlineLevel="0" collapsed="false">
      <c r="A1433" s="0" t="n">
        <v>1462</v>
      </c>
      <c r="B1433" s="0" t="n">
        <v>4</v>
      </c>
      <c r="C1433" s="38" t="n">
        <v>51239</v>
      </c>
      <c r="D1433" s="0" t="n">
        <v>29</v>
      </c>
    </row>
    <row r="1434" customFormat="false" ht="15" hidden="false" customHeight="false" outlineLevel="0" collapsed="false">
      <c r="A1434" s="0" t="n">
        <v>1462</v>
      </c>
      <c r="B1434" s="0" t="n">
        <v>5</v>
      </c>
      <c r="C1434" s="38" t="n">
        <v>51268</v>
      </c>
      <c r="D1434" s="0" t="n">
        <v>30</v>
      </c>
    </row>
    <row r="1435" customFormat="false" ht="15" hidden="false" customHeight="false" outlineLevel="0" collapsed="false">
      <c r="A1435" s="0" t="n">
        <v>1462</v>
      </c>
      <c r="B1435" s="0" t="n">
        <v>6</v>
      </c>
      <c r="C1435" s="38" t="n">
        <v>51298</v>
      </c>
      <c r="D1435" s="0" t="n">
        <v>29</v>
      </c>
    </row>
    <row r="1436" customFormat="false" ht="15" hidden="false" customHeight="false" outlineLevel="0" collapsed="false">
      <c r="A1436" s="0" t="n">
        <v>1462</v>
      </c>
      <c r="B1436" s="0" t="n">
        <v>7</v>
      </c>
      <c r="C1436" s="38" t="n">
        <v>51327</v>
      </c>
      <c r="D1436" s="0" t="n">
        <v>30</v>
      </c>
    </row>
    <row r="1437" customFormat="false" ht="15" hidden="false" customHeight="false" outlineLevel="0" collapsed="false">
      <c r="A1437" s="0" t="n">
        <v>1462</v>
      </c>
      <c r="B1437" s="0" t="n">
        <v>8</v>
      </c>
      <c r="C1437" s="38" t="n">
        <v>51357</v>
      </c>
      <c r="D1437" s="0" t="n">
        <v>29</v>
      </c>
    </row>
    <row r="1438" customFormat="false" ht="15" hidden="false" customHeight="false" outlineLevel="0" collapsed="false">
      <c r="A1438" s="0" t="n">
        <v>1462</v>
      </c>
      <c r="B1438" s="0" t="n">
        <v>9</v>
      </c>
      <c r="C1438" s="38" t="n">
        <v>51386</v>
      </c>
      <c r="D1438" s="0" t="n">
        <v>30</v>
      </c>
    </row>
    <row r="1439" customFormat="false" ht="15" hidden="false" customHeight="false" outlineLevel="0" collapsed="false">
      <c r="A1439" s="0" t="n">
        <v>1462</v>
      </c>
      <c r="B1439" s="0" t="n">
        <v>10</v>
      </c>
      <c r="C1439" s="38" t="n">
        <v>51416</v>
      </c>
      <c r="D1439" s="0" t="n">
        <v>30</v>
      </c>
    </row>
    <row r="1440" customFormat="false" ht="15" hidden="false" customHeight="false" outlineLevel="0" collapsed="false">
      <c r="A1440" s="0" t="n">
        <v>1462</v>
      </c>
      <c r="B1440" s="0" t="n">
        <v>11</v>
      </c>
      <c r="C1440" s="38" t="n">
        <v>51446</v>
      </c>
      <c r="D1440" s="0" t="n">
        <v>29</v>
      </c>
    </row>
    <row r="1441" customFormat="false" ht="15" hidden="false" customHeight="false" outlineLevel="0" collapsed="false">
      <c r="A1441" s="0" t="n">
        <v>1462</v>
      </c>
      <c r="B1441" s="0" t="n">
        <v>12</v>
      </c>
      <c r="C1441" s="38" t="n">
        <v>51475</v>
      </c>
      <c r="D1441" s="0" t="n">
        <v>30</v>
      </c>
    </row>
    <row r="1442" customFormat="false" ht="15" hidden="false" customHeight="false" outlineLevel="0" collapsed="false">
      <c r="A1442" s="0" t="n">
        <v>1463</v>
      </c>
      <c r="B1442" s="0" t="n">
        <v>1</v>
      </c>
      <c r="C1442" s="38" t="n">
        <v>51505</v>
      </c>
      <c r="D1442" s="0" t="n">
        <v>29</v>
      </c>
    </row>
    <row r="1443" customFormat="false" ht="15" hidden="false" customHeight="false" outlineLevel="0" collapsed="false">
      <c r="A1443" s="0" t="n">
        <v>1463</v>
      </c>
      <c r="B1443" s="0" t="n">
        <v>2</v>
      </c>
      <c r="C1443" s="38" t="n">
        <v>51534</v>
      </c>
      <c r="D1443" s="0" t="n">
        <v>30</v>
      </c>
    </row>
    <row r="1444" customFormat="false" ht="15" hidden="false" customHeight="false" outlineLevel="0" collapsed="false">
      <c r="A1444" s="0" t="n">
        <v>1463</v>
      </c>
      <c r="B1444" s="0" t="n">
        <v>3</v>
      </c>
      <c r="C1444" s="38" t="n">
        <v>51564</v>
      </c>
      <c r="D1444" s="0" t="n">
        <v>29</v>
      </c>
    </row>
    <row r="1445" customFormat="false" ht="15" hidden="false" customHeight="false" outlineLevel="0" collapsed="false">
      <c r="A1445" s="0" t="n">
        <v>1463</v>
      </c>
      <c r="B1445" s="0" t="n">
        <v>4</v>
      </c>
      <c r="C1445" s="38" t="n">
        <v>51593</v>
      </c>
      <c r="D1445" s="0" t="n">
        <v>29</v>
      </c>
    </row>
    <row r="1446" customFormat="false" ht="15" hidden="false" customHeight="false" outlineLevel="0" collapsed="false">
      <c r="A1446" s="0" t="n">
        <v>1463</v>
      </c>
      <c r="B1446" s="0" t="n">
        <v>5</v>
      </c>
      <c r="C1446" s="38" t="n">
        <v>51622</v>
      </c>
      <c r="D1446" s="0" t="n">
        <v>30</v>
      </c>
    </row>
    <row r="1447" customFormat="false" ht="15" hidden="false" customHeight="false" outlineLevel="0" collapsed="false">
      <c r="A1447" s="0" t="n">
        <v>1463</v>
      </c>
      <c r="B1447" s="0" t="n">
        <v>6</v>
      </c>
      <c r="C1447" s="38" t="n">
        <v>51652</v>
      </c>
      <c r="D1447" s="0" t="n">
        <v>29</v>
      </c>
    </row>
    <row r="1448" customFormat="false" ht="15" hidden="false" customHeight="false" outlineLevel="0" collapsed="false">
      <c r="A1448" s="0" t="n">
        <v>1463</v>
      </c>
      <c r="B1448" s="0" t="n">
        <v>7</v>
      </c>
      <c r="C1448" s="38" t="n">
        <v>51681</v>
      </c>
      <c r="D1448" s="0" t="n">
        <v>30</v>
      </c>
    </row>
    <row r="1449" customFormat="false" ht="15" hidden="false" customHeight="false" outlineLevel="0" collapsed="false">
      <c r="A1449" s="0" t="n">
        <v>1463</v>
      </c>
      <c r="B1449" s="0" t="n">
        <v>8</v>
      </c>
      <c r="C1449" s="38" t="n">
        <v>51711</v>
      </c>
      <c r="D1449" s="0" t="n">
        <v>30</v>
      </c>
    </row>
    <row r="1450" customFormat="false" ht="15" hidden="false" customHeight="false" outlineLevel="0" collapsed="false">
      <c r="A1450" s="0" t="n">
        <v>1463</v>
      </c>
      <c r="B1450" s="0" t="n">
        <v>9</v>
      </c>
      <c r="C1450" s="38" t="n">
        <v>51741</v>
      </c>
      <c r="D1450" s="0" t="n">
        <v>29</v>
      </c>
    </row>
    <row r="1451" customFormat="false" ht="15" hidden="false" customHeight="false" outlineLevel="0" collapsed="false">
      <c r="A1451" s="0" t="n">
        <v>1463</v>
      </c>
      <c r="B1451" s="0" t="n">
        <v>10</v>
      </c>
      <c r="C1451" s="38" t="n">
        <v>51770</v>
      </c>
      <c r="D1451" s="0" t="n">
        <v>30</v>
      </c>
    </row>
    <row r="1452" customFormat="false" ht="15" hidden="false" customHeight="false" outlineLevel="0" collapsed="false">
      <c r="A1452" s="0" t="n">
        <v>1463</v>
      </c>
      <c r="B1452" s="0" t="n">
        <v>11</v>
      </c>
      <c r="C1452" s="38" t="n">
        <v>51800</v>
      </c>
      <c r="D1452" s="0" t="n">
        <v>30</v>
      </c>
    </row>
    <row r="1453" customFormat="false" ht="15" hidden="false" customHeight="false" outlineLevel="0" collapsed="false">
      <c r="A1453" s="0" t="n">
        <v>1463</v>
      </c>
      <c r="B1453" s="0" t="n">
        <v>12</v>
      </c>
      <c r="C1453" s="38" t="n">
        <v>51830</v>
      </c>
      <c r="D1453" s="0" t="n">
        <v>29</v>
      </c>
    </row>
    <row r="1454" customFormat="false" ht="15" hidden="false" customHeight="false" outlineLevel="0" collapsed="false">
      <c r="A1454" s="0" t="n">
        <v>1464</v>
      </c>
      <c r="B1454" s="0" t="n">
        <v>1</v>
      </c>
      <c r="C1454" s="38" t="n">
        <v>51859</v>
      </c>
      <c r="D1454" s="0" t="n">
        <v>30</v>
      </c>
    </row>
    <row r="1455" customFormat="false" ht="15" hidden="false" customHeight="false" outlineLevel="0" collapsed="false">
      <c r="A1455" s="0" t="n">
        <v>1464</v>
      </c>
      <c r="B1455" s="0" t="n">
        <v>2</v>
      </c>
      <c r="C1455" s="38" t="n">
        <v>51889</v>
      </c>
      <c r="D1455" s="0" t="n">
        <v>29</v>
      </c>
    </row>
    <row r="1456" customFormat="false" ht="15" hidden="false" customHeight="false" outlineLevel="0" collapsed="false">
      <c r="A1456" s="0" t="n">
        <v>1464</v>
      </c>
      <c r="B1456" s="0" t="n">
        <v>3</v>
      </c>
      <c r="C1456" s="38" t="n">
        <v>51918</v>
      </c>
      <c r="D1456" s="0" t="n">
        <v>30</v>
      </c>
    </row>
    <row r="1457" customFormat="false" ht="15" hidden="false" customHeight="false" outlineLevel="0" collapsed="false">
      <c r="A1457" s="0" t="n">
        <v>1464</v>
      </c>
      <c r="B1457" s="0" t="n">
        <v>4</v>
      </c>
      <c r="C1457" s="38" t="n">
        <v>51948</v>
      </c>
      <c r="D1457" s="0" t="n">
        <v>29</v>
      </c>
    </row>
    <row r="1458" customFormat="false" ht="15" hidden="false" customHeight="false" outlineLevel="0" collapsed="false">
      <c r="A1458" s="0" t="n">
        <v>1464</v>
      </c>
      <c r="B1458" s="0" t="n">
        <v>5</v>
      </c>
      <c r="C1458" s="38" t="n">
        <v>51977</v>
      </c>
      <c r="D1458" s="0" t="n">
        <v>29</v>
      </c>
    </row>
    <row r="1459" customFormat="false" ht="15" hidden="false" customHeight="false" outlineLevel="0" collapsed="false">
      <c r="A1459" s="0" t="n">
        <v>1464</v>
      </c>
      <c r="B1459" s="0" t="n">
        <v>6</v>
      </c>
      <c r="C1459" s="38" t="n">
        <v>52006</v>
      </c>
      <c r="D1459" s="0" t="n">
        <v>30</v>
      </c>
    </row>
    <row r="1460" customFormat="false" ht="15" hidden="false" customHeight="false" outlineLevel="0" collapsed="false">
      <c r="A1460" s="0" t="n">
        <v>1464</v>
      </c>
      <c r="B1460" s="0" t="n">
        <v>7</v>
      </c>
      <c r="C1460" s="38" t="n">
        <v>52036</v>
      </c>
      <c r="D1460" s="0" t="n">
        <v>29</v>
      </c>
    </row>
    <row r="1461" customFormat="false" ht="15" hidden="false" customHeight="false" outlineLevel="0" collapsed="false">
      <c r="A1461" s="0" t="n">
        <v>1464</v>
      </c>
      <c r="B1461" s="0" t="n">
        <v>8</v>
      </c>
      <c r="C1461" s="38" t="n">
        <v>52065</v>
      </c>
      <c r="D1461" s="0" t="n">
        <v>30</v>
      </c>
    </row>
    <row r="1462" customFormat="false" ht="15" hidden="false" customHeight="false" outlineLevel="0" collapsed="false">
      <c r="A1462" s="0" t="n">
        <v>1464</v>
      </c>
      <c r="B1462" s="0" t="n">
        <v>9</v>
      </c>
      <c r="C1462" s="38" t="n">
        <v>52095</v>
      </c>
      <c r="D1462" s="0" t="n">
        <v>29</v>
      </c>
    </row>
    <row r="1463" customFormat="false" ht="15" hidden="false" customHeight="false" outlineLevel="0" collapsed="false">
      <c r="A1463" s="0" t="n">
        <v>1464</v>
      </c>
      <c r="B1463" s="0" t="n">
        <v>10</v>
      </c>
      <c r="C1463" s="38" t="n">
        <v>52124</v>
      </c>
      <c r="D1463" s="0" t="n">
        <v>30</v>
      </c>
    </row>
    <row r="1464" customFormat="false" ht="15" hidden="false" customHeight="false" outlineLevel="0" collapsed="false">
      <c r="A1464" s="0" t="n">
        <v>1464</v>
      </c>
      <c r="B1464" s="0" t="n">
        <v>11</v>
      </c>
      <c r="C1464" s="38" t="n">
        <v>52154</v>
      </c>
      <c r="D1464" s="0" t="n">
        <v>30</v>
      </c>
    </row>
    <row r="1465" customFormat="false" ht="15" hidden="false" customHeight="false" outlineLevel="0" collapsed="false">
      <c r="A1465" s="0" t="n">
        <v>1464</v>
      </c>
      <c r="B1465" s="0" t="n">
        <v>12</v>
      </c>
      <c r="C1465" s="38" t="n">
        <v>52184</v>
      </c>
      <c r="D1465" s="0" t="n">
        <v>30</v>
      </c>
    </row>
    <row r="1466" customFormat="false" ht="15" hidden="false" customHeight="false" outlineLevel="0" collapsed="false">
      <c r="A1466" s="0" t="n">
        <v>1465</v>
      </c>
      <c r="B1466" s="0" t="n">
        <v>1</v>
      </c>
      <c r="C1466" s="38" t="n">
        <v>52214</v>
      </c>
      <c r="D1466" s="0" t="n">
        <v>29</v>
      </c>
    </row>
    <row r="1467" customFormat="false" ht="15" hidden="false" customHeight="false" outlineLevel="0" collapsed="false">
      <c r="A1467" s="0" t="n">
        <v>1465</v>
      </c>
      <c r="B1467" s="0" t="n">
        <v>2</v>
      </c>
      <c r="C1467" s="38" t="n">
        <v>52243</v>
      </c>
      <c r="D1467" s="0" t="n">
        <v>30</v>
      </c>
    </row>
    <row r="1468" customFormat="false" ht="15" hidden="false" customHeight="false" outlineLevel="0" collapsed="false">
      <c r="A1468" s="0" t="n">
        <v>1465</v>
      </c>
      <c r="B1468" s="0" t="n">
        <v>3</v>
      </c>
      <c r="C1468" s="38" t="n">
        <v>52273</v>
      </c>
      <c r="D1468" s="0" t="n">
        <v>29</v>
      </c>
    </row>
    <row r="1469" customFormat="false" ht="15" hidden="false" customHeight="false" outlineLevel="0" collapsed="false">
      <c r="A1469" s="0" t="n">
        <v>1465</v>
      </c>
      <c r="B1469" s="0" t="n">
        <v>4</v>
      </c>
      <c r="C1469" s="38" t="n">
        <v>52302</v>
      </c>
      <c r="D1469" s="0" t="n">
        <v>30</v>
      </c>
    </row>
    <row r="1470" customFormat="false" ht="15" hidden="false" customHeight="false" outlineLevel="0" collapsed="false">
      <c r="A1470" s="0" t="n">
        <v>1465</v>
      </c>
      <c r="B1470" s="0" t="n">
        <v>5</v>
      </c>
      <c r="C1470" s="38" t="n">
        <v>52332</v>
      </c>
      <c r="D1470" s="0" t="n">
        <v>29</v>
      </c>
    </row>
    <row r="1471" customFormat="false" ht="15" hidden="false" customHeight="false" outlineLevel="0" collapsed="false">
      <c r="A1471" s="0" t="n">
        <v>1465</v>
      </c>
      <c r="B1471" s="0" t="n">
        <v>6</v>
      </c>
      <c r="C1471" s="38" t="n">
        <v>52361</v>
      </c>
      <c r="D1471" s="0" t="n">
        <v>29</v>
      </c>
    </row>
    <row r="1472" customFormat="false" ht="15" hidden="false" customHeight="false" outlineLevel="0" collapsed="false">
      <c r="A1472" s="0" t="n">
        <v>1465</v>
      </c>
      <c r="B1472" s="0" t="n">
        <v>7</v>
      </c>
      <c r="C1472" s="38" t="n">
        <v>52390</v>
      </c>
      <c r="D1472" s="0" t="n">
        <v>30</v>
      </c>
    </row>
    <row r="1473" customFormat="false" ht="15" hidden="false" customHeight="false" outlineLevel="0" collapsed="false">
      <c r="A1473" s="0" t="n">
        <v>1465</v>
      </c>
      <c r="B1473" s="0" t="n">
        <v>8</v>
      </c>
      <c r="C1473" s="38" t="n">
        <v>52420</v>
      </c>
      <c r="D1473" s="0" t="n">
        <v>29</v>
      </c>
    </row>
    <row r="1474" customFormat="false" ht="15" hidden="false" customHeight="false" outlineLevel="0" collapsed="false">
      <c r="A1474" s="0" t="n">
        <v>1465</v>
      </c>
      <c r="B1474" s="0" t="n">
        <v>9</v>
      </c>
      <c r="C1474" s="38" t="n">
        <v>52449</v>
      </c>
      <c r="D1474" s="0" t="n">
        <v>29</v>
      </c>
    </row>
    <row r="1475" customFormat="false" ht="15" hidden="false" customHeight="false" outlineLevel="0" collapsed="false">
      <c r="A1475" s="0" t="n">
        <v>1465</v>
      </c>
      <c r="B1475" s="0" t="n">
        <v>10</v>
      </c>
      <c r="C1475" s="38" t="n">
        <v>52478</v>
      </c>
      <c r="D1475" s="0" t="n">
        <v>30</v>
      </c>
    </row>
    <row r="1476" customFormat="false" ht="15" hidden="false" customHeight="false" outlineLevel="0" collapsed="false">
      <c r="A1476" s="0" t="n">
        <v>1465</v>
      </c>
      <c r="B1476" s="0" t="n">
        <v>11</v>
      </c>
      <c r="C1476" s="38" t="n">
        <v>52508</v>
      </c>
      <c r="D1476" s="0" t="n">
        <v>30</v>
      </c>
    </row>
    <row r="1477" customFormat="false" ht="15" hidden="false" customHeight="false" outlineLevel="0" collapsed="false">
      <c r="A1477" s="0" t="n">
        <v>1465</v>
      </c>
      <c r="B1477" s="0" t="n">
        <v>12</v>
      </c>
      <c r="C1477" s="38" t="n">
        <v>52538</v>
      </c>
      <c r="D1477" s="0" t="n">
        <v>30</v>
      </c>
    </row>
    <row r="1478" customFormat="false" ht="15" hidden="false" customHeight="false" outlineLevel="0" collapsed="false">
      <c r="A1478" s="0" t="n">
        <v>1466</v>
      </c>
      <c r="B1478" s="0" t="n">
        <v>1</v>
      </c>
      <c r="C1478" s="38" t="n">
        <v>52568</v>
      </c>
      <c r="D1478" s="0" t="n">
        <v>30</v>
      </c>
    </row>
    <row r="1479" customFormat="false" ht="15" hidden="false" customHeight="false" outlineLevel="0" collapsed="false">
      <c r="A1479" s="0" t="n">
        <v>1466</v>
      </c>
      <c r="B1479" s="0" t="n">
        <v>2</v>
      </c>
      <c r="C1479" s="38" t="n">
        <v>52598</v>
      </c>
      <c r="D1479" s="0" t="n">
        <v>29</v>
      </c>
    </row>
    <row r="1480" customFormat="false" ht="15" hidden="false" customHeight="false" outlineLevel="0" collapsed="false">
      <c r="A1480" s="0" t="n">
        <v>1466</v>
      </c>
      <c r="B1480" s="0" t="n">
        <v>3</v>
      </c>
      <c r="C1480" s="38" t="n">
        <v>52627</v>
      </c>
      <c r="D1480" s="0" t="n">
        <v>30</v>
      </c>
    </row>
    <row r="1481" customFormat="false" ht="15" hidden="false" customHeight="false" outlineLevel="0" collapsed="false">
      <c r="A1481" s="0" t="n">
        <v>1466</v>
      </c>
      <c r="B1481" s="0" t="n">
        <v>4</v>
      </c>
      <c r="C1481" s="38" t="n">
        <v>52657</v>
      </c>
      <c r="D1481" s="0" t="n">
        <v>29</v>
      </c>
    </row>
    <row r="1482" customFormat="false" ht="15" hidden="false" customHeight="false" outlineLevel="0" collapsed="false">
      <c r="A1482" s="0" t="n">
        <v>1466</v>
      </c>
      <c r="B1482" s="0" t="n">
        <v>5</v>
      </c>
      <c r="C1482" s="38" t="n">
        <v>52686</v>
      </c>
      <c r="D1482" s="0" t="n">
        <v>30</v>
      </c>
    </row>
    <row r="1483" customFormat="false" ht="15" hidden="false" customHeight="false" outlineLevel="0" collapsed="false">
      <c r="A1483" s="0" t="n">
        <v>1466</v>
      </c>
      <c r="B1483" s="0" t="n">
        <v>6</v>
      </c>
      <c r="C1483" s="38" t="n">
        <v>52716</v>
      </c>
      <c r="D1483" s="0" t="n">
        <v>29</v>
      </c>
    </row>
    <row r="1484" customFormat="false" ht="15" hidden="false" customHeight="false" outlineLevel="0" collapsed="false">
      <c r="A1484" s="0" t="n">
        <v>1466</v>
      </c>
      <c r="B1484" s="0" t="n">
        <v>7</v>
      </c>
      <c r="C1484" s="38" t="n">
        <v>52745</v>
      </c>
      <c r="D1484" s="0" t="n">
        <v>29</v>
      </c>
    </row>
    <row r="1485" customFormat="false" ht="15" hidden="false" customHeight="false" outlineLevel="0" collapsed="false">
      <c r="A1485" s="0" t="n">
        <v>1466</v>
      </c>
      <c r="B1485" s="0" t="n">
        <v>8</v>
      </c>
      <c r="C1485" s="38" t="n">
        <v>52774</v>
      </c>
      <c r="D1485" s="0" t="n">
        <v>30</v>
      </c>
    </row>
    <row r="1486" customFormat="false" ht="15" hidden="false" customHeight="false" outlineLevel="0" collapsed="false">
      <c r="A1486" s="0" t="n">
        <v>1466</v>
      </c>
      <c r="B1486" s="0" t="n">
        <v>9</v>
      </c>
      <c r="C1486" s="38" t="n">
        <v>52804</v>
      </c>
      <c r="D1486" s="0" t="n">
        <v>29</v>
      </c>
    </row>
    <row r="1487" customFormat="false" ht="15" hidden="false" customHeight="false" outlineLevel="0" collapsed="false">
      <c r="A1487" s="0" t="n">
        <v>1466</v>
      </c>
      <c r="B1487" s="0" t="n">
        <v>10</v>
      </c>
      <c r="C1487" s="38" t="n">
        <v>52833</v>
      </c>
      <c r="D1487" s="0" t="n">
        <v>30</v>
      </c>
    </row>
    <row r="1488" customFormat="false" ht="15" hidden="false" customHeight="false" outlineLevel="0" collapsed="false">
      <c r="A1488" s="0" t="n">
        <v>1466</v>
      </c>
      <c r="B1488" s="0" t="n">
        <v>11</v>
      </c>
      <c r="C1488" s="38" t="n">
        <v>52863</v>
      </c>
      <c r="D1488" s="0" t="n">
        <v>29</v>
      </c>
    </row>
    <row r="1489" customFormat="false" ht="15" hidden="false" customHeight="false" outlineLevel="0" collapsed="false">
      <c r="A1489" s="0" t="n">
        <v>1466</v>
      </c>
      <c r="B1489" s="0" t="n">
        <v>12</v>
      </c>
      <c r="C1489" s="38" t="n">
        <v>52892</v>
      </c>
      <c r="D1489" s="0" t="n">
        <v>30</v>
      </c>
    </row>
    <row r="1490" customFormat="false" ht="15" hidden="false" customHeight="false" outlineLevel="0" collapsed="false">
      <c r="A1490" s="0" t="n">
        <v>1467</v>
      </c>
      <c r="B1490" s="0" t="n">
        <v>1</v>
      </c>
      <c r="C1490" s="38" t="n">
        <v>52922</v>
      </c>
      <c r="D1490" s="0" t="n">
        <v>30</v>
      </c>
    </row>
    <row r="1491" customFormat="false" ht="15" hidden="false" customHeight="false" outlineLevel="0" collapsed="false">
      <c r="A1491" s="0" t="n">
        <v>1467</v>
      </c>
      <c r="B1491" s="0" t="n">
        <v>2</v>
      </c>
      <c r="C1491" s="38" t="n">
        <v>52952</v>
      </c>
      <c r="D1491" s="0" t="n">
        <v>29</v>
      </c>
    </row>
    <row r="1492" customFormat="false" ht="15" hidden="false" customHeight="false" outlineLevel="0" collapsed="false">
      <c r="A1492" s="0" t="n">
        <v>1467</v>
      </c>
      <c r="B1492" s="0" t="n">
        <v>3</v>
      </c>
      <c r="C1492" s="38" t="n">
        <v>52981</v>
      </c>
      <c r="D1492" s="0" t="n">
        <v>30</v>
      </c>
    </row>
    <row r="1493" customFormat="false" ht="15" hidden="false" customHeight="false" outlineLevel="0" collapsed="false">
      <c r="A1493" s="0" t="n">
        <v>1467</v>
      </c>
      <c r="B1493" s="0" t="n">
        <v>4</v>
      </c>
      <c r="C1493" s="38" t="n">
        <v>53011</v>
      </c>
      <c r="D1493" s="0" t="n">
        <v>30</v>
      </c>
    </row>
    <row r="1494" customFormat="false" ht="15" hidden="false" customHeight="false" outlineLevel="0" collapsed="false">
      <c r="A1494" s="0" t="n">
        <v>1467</v>
      </c>
      <c r="B1494" s="0" t="n">
        <v>5</v>
      </c>
      <c r="C1494" s="38" t="n">
        <v>53041</v>
      </c>
      <c r="D1494" s="0" t="n">
        <v>29</v>
      </c>
    </row>
    <row r="1495" customFormat="false" ht="15" hidden="false" customHeight="false" outlineLevel="0" collapsed="false">
      <c r="A1495" s="0" t="n">
        <v>1467</v>
      </c>
      <c r="B1495" s="0" t="n">
        <v>6</v>
      </c>
      <c r="C1495" s="38" t="n">
        <v>53070</v>
      </c>
      <c r="D1495" s="0" t="n">
        <v>30</v>
      </c>
    </row>
    <row r="1496" customFormat="false" ht="15" hidden="false" customHeight="false" outlineLevel="0" collapsed="false">
      <c r="A1496" s="0" t="n">
        <v>1467</v>
      </c>
      <c r="B1496" s="0" t="n">
        <v>7</v>
      </c>
      <c r="C1496" s="38" t="n">
        <v>53100</v>
      </c>
      <c r="D1496" s="0" t="n">
        <v>29</v>
      </c>
    </row>
    <row r="1497" customFormat="false" ht="15" hidden="false" customHeight="false" outlineLevel="0" collapsed="false">
      <c r="A1497" s="0" t="n">
        <v>1467</v>
      </c>
      <c r="B1497" s="0" t="n">
        <v>8</v>
      </c>
      <c r="C1497" s="38" t="n">
        <v>53129</v>
      </c>
      <c r="D1497" s="0" t="n">
        <v>29</v>
      </c>
    </row>
    <row r="1498" customFormat="false" ht="15" hidden="false" customHeight="false" outlineLevel="0" collapsed="false">
      <c r="A1498" s="0" t="n">
        <v>1467</v>
      </c>
      <c r="B1498" s="0" t="n">
        <v>9</v>
      </c>
      <c r="C1498" s="38" t="n">
        <v>53158</v>
      </c>
      <c r="D1498" s="0" t="n">
        <v>30</v>
      </c>
    </row>
    <row r="1499" customFormat="false" ht="15" hidden="false" customHeight="false" outlineLevel="0" collapsed="false">
      <c r="A1499" s="0" t="n">
        <v>1467</v>
      </c>
      <c r="B1499" s="0" t="n">
        <v>10</v>
      </c>
      <c r="C1499" s="38" t="n">
        <v>53188</v>
      </c>
      <c r="D1499" s="0" t="n">
        <v>29</v>
      </c>
    </row>
    <row r="1500" customFormat="false" ht="15" hidden="false" customHeight="false" outlineLevel="0" collapsed="false">
      <c r="A1500" s="0" t="n">
        <v>1467</v>
      </c>
      <c r="B1500" s="0" t="n">
        <v>11</v>
      </c>
      <c r="C1500" s="38" t="n">
        <v>53217</v>
      </c>
      <c r="D1500" s="0" t="n">
        <v>30</v>
      </c>
    </row>
    <row r="1501" customFormat="false" ht="15" hidden="false" customHeight="false" outlineLevel="0" collapsed="false">
      <c r="A1501" s="0" t="n">
        <v>1467</v>
      </c>
      <c r="B1501" s="0" t="n">
        <v>12</v>
      </c>
      <c r="C1501" s="38" t="n">
        <v>53247</v>
      </c>
      <c r="D1501" s="0" t="n">
        <v>29</v>
      </c>
    </row>
    <row r="1502" customFormat="false" ht="15" hidden="false" customHeight="false" outlineLevel="0" collapsed="false">
      <c r="A1502" s="0" t="n">
        <v>1468</v>
      </c>
      <c r="B1502" s="0" t="n">
        <v>1</v>
      </c>
      <c r="C1502" s="38" t="n">
        <v>53276</v>
      </c>
      <c r="D1502" s="0" t="n">
        <v>30</v>
      </c>
    </row>
    <row r="1503" customFormat="false" ht="15" hidden="false" customHeight="false" outlineLevel="0" collapsed="false">
      <c r="A1503" s="0" t="n">
        <v>1468</v>
      </c>
      <c r="B1503" s="0" t="n">
        <v>2</v>
      </c>
      <c r="C1503" s="38" t="n">
        <v>53306</v>
      </c>
      <c r="D1503" s="0" t="n">
        <v>29</v>
      </c>
    </row>
    <row r="1504" customFormat="false" ht="15" hidden="false" customHeight="false" outlineLevel="0" collapsed="false">
      <c r="A1504" s="0" t="n">
        <v>1468</v>
      </c>
      <c r="B1504" s="0" t="n">
        <v>3</v>
      </c>
      <c r="C1504" s="38" t="n">
        <v>53335</v>
      </c>
      <c r="D1504" s="0" t="n">
        <v>30</v>
      </c>
    </row>
    <row r="1505" customFormat="false" ht="15" hidden="false" customHeight="false" outlineLevel="0" collapsed="false">
      <c r="A1505" s="0" t="n">
        <v>1468</v>
      </c>
      <c r="B1505" s="0" t="n">
        <v>4</v>
      </c>
      <c r="C1505" s="38" t="n">
        <v>53365</v>
      </c>
      <c r="D1505" s="0" t="n">
        <v>30</v>
      </c>
    </row>
    <row r="1506" customFormat="false" ht="15" hidden="false" customHeight="false" outlineLevel="0" collapsed="false">
      <c r="A1506" s="0" t="n">
        <v>1468</v>
      </c>
      <c r="B1506" s="0" t="n">
        <v>5</v>
      </c>
      <c r="C1506" s="38" t="n">
        <v>53395</v>
      </c>
      <c r="D1506" s="0" t="n">
        <v>29</v>
      </c>
    </row>
    <row r="1507" customFormat="false" ht="15" hidden="false" customHeight="false" outlineLevel="0" collapsed="false">
      <c r="A1507" s="0" t="n">
        <v>1468</v>
      </c>
      <c r="B1507" s="0" t="n">
        <v>6</v>
      </c>
      <c r="C1507" s="38" t="n">
        <v>53424</v>
      </c>
      <c r="D1507" s="0" t="n">
        <v>30</v>
      </c>
    </row>
    <row r="1508" customFormat="false" ht="15" hidden="false" customHeight="false" outlineLevel="0" collapsed="false">
      <c r="A1508" s="0" t="n">
        <v>1468</v>
      </c>
      <c r="B1508" s="0" t="n">
        <v>7</v>
      </c>
      <c r="C1508" s="38" t="n">
        <v>53454</v>
      </c>
      <c r="D1508" s="0" t="n">
        <v>29</v>
      </c>
    </row>
    <row r="1509" customFormat="false" ht="15" hidden="false" customHeight="false" outlineLevel="0" collapsed="false">
      <c r="A1509" s="0" t="n">
        <v>1468</v>
      </c>
      <c r="B1509" s="0" t="n">
        <v>8</v>
      </c>
      <c r="C1509" s="38" t="n">
        <v>53483</v>
      </c>
      <c r="D1509" s="0" t="n">
        <v>30</v>
      </c>
    </row>
    <row r="1510" customFormat="false" ht="15" hidden="false" customHeight="false" outlineLevel="0" collapsed="false">
      <c r="A1510" s="0" t="n">
        <v>1468</v>
      </c>
      <c r="B1510" s="0" t="n">
        <v>9</v>
      </c>
      <c r="C1510" s="38" t="n">
        <v>53513</v>
      </c>
      <c r="D1510" s="0" t="n">
        <v>29</v>
      </c>
    </row>
    <row r="1511" customFormat="false" ht="15" hidden="false" customHeight="false" outlineLevel="0" collapsed="false">
      <c r="A1511" s="0" t="n">
        <v>1468</v>
      </c>
      <c r="B1511" s="0" t="n">
        <v>10</v>
      </c>
      <c r="C1511" s="38" t="n">
        <v>53542</v>
      </c>
      <c r="D1511" s="0" t="n">
        <v>30</v>
      </c>
    </row>
    <row r="1512" customFormat="false" ht="15" hidden="false" customHeight="false" outlineLevel="0" collapsed="false">
      <c r="A1512" s="0" t="n">
        <v>1468</v>
      </c>
      <c r="B1512" s="0" t="n">
        <v>11</v>
      </c>
      <c r="C1512" s="38" t="n">
        <v>53572</v>
      </c>
      <c r="D1512" s="0" t="n">
        <v>29</v>
      </c>
    </row>
    <row r="1513" customFormat="false" ht="15" hidden="false" customHeight="false" outlineLevel="0" collapsed="false">
      <c r="A1513" s="0" t="n">
        <v>1468</v>
      </c>
      <c r="B1513" s="0" t="n">
        <v>12</v>
      </c>
      <c r="C1513" s="38" t="n">
        <v>53601</v>
      </c>
      <c r="D1513" s="0" t="n">
        <v>30</v>
      </c>
    </row>
    <row r="1514" customFormat="false" ht="15" hidden="false" customHeight="false" outlineLevel="0" collapsed="false">
      <c r="A1514" s="0" t="n">
        <v>1469</v>
      </c>
      <c r="B1514" s="0" t="n">
        <v>1</v>
      </c>
      <c r="C1514" s="38" t="n">
        <v>53631</v>
      </c>
      <c r="D1514" s="0" t="n">
        <v>29</v>
      </c>
    </row>
    <row r="1515" customFormat="false" ht="15" hidden="false" customHeight="false" outlineLevel="0" collapsed="false">
      <c r="A1515" s="0" t="n">
        <v>1469</v>
      </c>
      <c r="B1515" s="0" t="n">
        <v>2</v>
      </c>
      <c r="C1515" s="38" t="n">
        <v>53660</v>
      </c>
      <c r="D1515" s="0" t="n">
        <v>29</v>
      </c>
    </row>
    <row r="1516" customFormat="false" ht="15" hidden="false" customHeight="false" outlineLevel="0" collapsed="false">
      <c r="A1516" s="0" t="n">
        <v>1469</v>
      </c>
      <c r="B1516" s="0" t="n">
        <v>3</v>
      </c>
      <c r="C1516" s="38" t="n">
        <v>53689</v>
      </c>
      <c r="D1516" s="0" t="n">
        <v>30</v>
      </c>
    </row>
    <row r="1517" customFormat="false" ht="15" hidden="false" customHeight="false" outlineLevel="0" collapsed="false">
      <c r="A1517" s="0" t="n">
        <v>1469</v>
      </c>
      <c r="B1517" s="0" t="n">
        <v>4</v>
      </c>
      <c r="C1517" s="38" t="n">
        <v>53719</v>
      </c>
      <c r="D1517" s="0" t="n">
        <v>30</v>
      </c>
    </row>
    <row r="1518" customFormat="false" ht="15" hidden="false" customHeight="false" outlineLevel="0" collapsed="false">
      <c r="A1518" s="0" t="n">
        <v>1469</v>
      </c>
      <c r="B1518" s="0" t="n">
        <v>5</v>
      </c>
      <c r="C1518" s="38" t="n">
        <v>53749</v>
      </c>
      <c r="D1518" s="0" t="n">
        <v>29</v>
      </c>
    </row>
    <row r="1519" customFormat="false" ht="15" hidden="false" customHeight="false" outlineLevel="0" collapsed="false">
      <c r="A1519" s="0" t="n">
        <v>1469</v>
      </c>
      <c r="B1519" s="0" t="n">
        <v>6</v>
      </c>
      <c r="C1519" s="38" t="n">
        <v>53778</v>
      </c>
      <c r="D1519" s="0" t="n">
        <v>30</v>
      </c>
    </row>
    <row r="1520" customFormat="false" ht="15" hidden="false" customHeight="false" outlineLevel="0" collapsed="false">
      <c r="A1520" s="0" t="n">
        <v>1469</v>
      </c>
      <c r="B1520" s="0" t="n">
        <v>7</v>
      </c>
      <c r="C1520" s="38" t="n">
        <v>53808</v>
      </c>
      <c r="D1520" s="0" t="n">
        <v>30</v>
      </c>
    </row>
    <row r="1521" customFormat="false" ht="15" hidden="false" customHeight="false" outlineLevel="0" collapsed="false">
      <c r="A1521" s="0" t="n">
        <v>1469</v>
      </c>
      <c r="B1521" s="0" t="n">
        <v>8</v>
      </c>
      <c r="C1521" s="38" t="n">
        <v>53838</v>
      </c>
      <c r="D1521" s="0" t="n">
        <v>29</v>
      </c>
    </row>
    <row r="1522" customFormat="false" ht="15" hidden="false" customHeight="false" outlineLevel="0" collapsed="false">
      <c r="A1522" s="0" t="n">
        <v>1469</v>
      </c>
      <c r="B1522" s="0" t="n">
        <v>9</v>
      </c>
      <c r="C1522" s="38" t="n">
        <v>53867</v>
      </c>
      <c r="D1522" s="0" t="n">
        <v>30</v>
      </c>
    </row>
    <row r="1523" customFormat="false" ht="15" hidden="false" customHeight="false" outlineLevel="0" collapsed="false">
      <c r="A1523" s="0" t="n">
        <v>1469</v>
      </c>
      <c r="B1523" s="0" t="n">
        <v>10</v>
      </c>
      <c r="C1523" s="38" t="n">
        <v>53897</v>
      </c>
      <c r="D1523" s="0" t="n">
        <v>30</v>
      </c>
    </row>
    <row r="1524" customFormat="false" ht="15" hidden="false" customHeight="false" outlineLevel="0" collapsed="false">
      <c r="A1524" s="0" t="n">
        <v>1469</v>
      </c>
      <c r="B1524" s="0" t="n">
        <v>11</v>
      </c>
      <c r="C1524" s="38" t="n">
        <v>53927</v>
      </c>
      <c r="D1524" s="0" t="n">
        <v>29</v>
      </c>
    </row>
    <row r="1525" customFormat="false" ht="15" hidden="false" customHeight="false" outlineLevel="0" collapsed="false">
      <c r="A1525" s="0" t="n">
        <v>1469</v>
      </c>
      <c r="B1525" s="0" t="n">
        <v>12</v>
      </c>
      <c r="C1525" s="38" t="n">
        <v>53956</v>
      </c>
      <c r="D1525" s="0" t="n">
        <v>29</v>
      </c>
    </row>
    <row r="1526" customFormat="false" ht="15" hidden="false" customHeight="false" outlineLevel="0" collapsed="false">
      <c r="A1526" s="0" t="n">
        <v>1470</v>
      </c>
      <c r="B1526" s="0" t="n">
        <v>1</v>
      </c>
      <c r="C1526" s="38" t="n">
        <v>53985</v>
      </c>
      <c r="D1526" s="0" t="n">
        <v>30</v>
      </c>
    </row>
    <row r="1527" customFormat="false" ht="15" hidden="false" customHeight="false" outlineLevel="0" collapsed="false">
      <c r="A1527" s="0" t="n">
        <v>1470</v>
      </c>
      <c r="B1527" s="0" t="n">
        <v>2</v>
      </c>
      <c r="C1527" s="38" t="n">
        <v>54015</v>
      </c>
      <c r="D1527" s="0" t="n">
        <v>29</v>
      </c>
    </row>
    <row r="1528" customFormat="false" ht="15" hidden="false" customHeight="false" outlineLevel="0" collapsed="false">
      <c r="A1528" s="0" t="n">
        <v>1470</v>
      </c>
      <c r="B1528" s="0" t="n">
        <v>3</v>
      </c>
      <c r="C1528" s="38" t="n">
        <v>54044</v>
      </c>
      <c r="D1528" s="0" t="n">
        <v>29</v>
      </c>
    </row>
    <row r="1529" customFormat="false" ht="15" hidden="false" customHeight="false" outlineLevel="0" collapsed="false">
      <c r="A1529" s="0" t="n">
        <v>1470</v>
      </c>
      <c r="B1529" s="0" t="n">
        <v>4</v>
      </c>
      <c r="C1529" s="38" t="n">
        <v>54073</v>
      </c>
      <c r="D1529" s="0" t="n">
        <v>30</v>
      </c>
    </row>
    <row r="1530" customFormat="false" ht="15" hidden="false" customHeight="false" outlineLevel="0" collapsed="false">
      <c r="A1530" s="0" t="n">
        <v>1470</v>
      </c>
      <c r="B1530" s="0" t="n">
        <v>5</v>
      </c>
      <c r="C1530" s="38" t="n">
        <v>54103</v>
      </c>
      <c r="D1530" s="0" t="n">
        <v>30</v>
      </c>
    </row>
    <row r="1531" customFormat="false" ht="15" hidden="false" customHeight="false" outlineLevel="0" collapsed="false">
      <c r="A1531" s="0" t="n">
        <v>1470</v>
      </c>
      <c r="B1531" s="0" t="n">
        <v>6</v>
      </c>
      <c r="C1531" s="38" t="n">
        <v>54133</v>
      </c>
      <c r="D1531" s="0" t="n">
        <v>29</v>
      </c>
    </row>
    <row r="1532" customFormat="false" ht="15" hidden="false" customHeight="false" outlineLevel="0" collapsed="false">
      <c r="A1532" s="0" t="n">
        <v>1470</v>
      </c>
      <c r="B1532" s="0" t="n">
        <v>7</v>
      </c>
      <c r="C1532" s="38" t="n">
        <v>54162</v>
      </c>
      <c r="D1532" s="0" t="n">
        <v>30</v>
      </c>
    </row>
    <row r="1533" customFormat="false" ht="15" hidden="false" customHeight="false" outlineLevel="0" collapsed="false">
      <c r="A1533" s="0" t="n">
        <v>1470</v>
      </c>
      <c r="B1533" s="0" t="n">
        <v>8</v>
      </c>
      <c r="C1533" s="38" t="n">
        <v>54192</v>
      </c>
      <c r="D1533" s="0" t="n">
        <v>29</v>
      </c>
    </row>
    <row r="1534" customFormat="false" ht="15" hidden="false" customHeight="false" outlineLevel="0" collapsed="false">
      <c r="A1534" s="0" t="n">
        <v>1470</v>
      </c>
      <c r="B1534" s="0" t="n">
        <v>9</v>
      </c>
      <c r="C1534" s="38" t="n">
        <v>54221</v>
      </c>
      <c r="D1534" s="0" t="n">
        <v>30</v>
      </c>
    </row>
    <row r="1535" customFormat="false" ht="15" hidden="false" customHeight="false" outlineLevel="0" collapsed="false">
      <c r="A1535" s="0" t="n">
        <v>1470</v>
      </c>
      <c r="B1535" s="0" t="n">
        <v>10</v>
      </c>
      <c r="C1535" s="38" t="n">
        <v>54251</v>
      </c>
      <c r="D1535" s="0" t="n">
        <v>30</v>
      </c>
    </row>
    <row r="1536" customFormat="false" ht="15" hidden="false" customHeight="false" outlineLevel="0" collapsed="false">
      <c r="A1536" s="0" t="n">
        <v>1470</v>
      </c>
      <c r="B1536" s="0" t="n">
        <v>11</v>
      </c>
      <c r="C1536" s="38" t="n">
        <v>54281</v>
      </c>
      <c r="D1536" s="0" t="n">
        <v>30</v>
      </c>
    </row>
    <row r="1537" customFormat="false" ht="15" hidden="false" customHeight="false" outlineLevel="0" collapsed="false">
      <c r="A1537" s="0" t="n">
        <v>1470</v>
      </c>
      <c r="B1537" s="0" t="n">
        <v>12</v>
      </c>
      <c r="C1537" s="38" t="n">
        <v>54311</v>
      </c>
      <c r="D1537" s="0" t="n">
        <v>29</v>
      </c>
    </row>
    <row r="1538" customFormat="false" ht="15" hidden="false" customHeight="false" outlineLevel="0" collapsed="false">
      <c r="A1538" s="0" t="n">
        <v>1471</v>
      </c>
      <c r="B1538" s="0" t="n">
        <v>1</v>
      </c>
      <c r="C1538" s="38" t="n">
        <v>54340</v>
      </c>
      <c r="D1538" s="0" t="n">
        <v>29</v>
      </c>
    </row>
    <row r="1539" customFormat="false" ht="15" hidden="false" customHeight="false" outlineLevel="0" collapsed="false">
      <c r="A1539" s="0" t="n">
        <v>1471</v>
      </c>
      <c r="B1539" s="0" t="n">
        <v>2</v>
      </c>
      <c r="C1539" s="38" t="n">
        <v>54369</v>
      </c>
      <c r="D1539" s="0" t="n">
        <v>30</v>
      </c>
    </row>
    <row r="1540" customFormat="false" ht="15" hidden="false" customHeight="false" outlineLevel="0" collapsed="false">
      <c r="A1540" s="0" t="n">
        <v>1471</v>
      </c>
      <c r="B1540" s="0" t="n">
        <v>3</v>
      </c>
      <c r="C1540" s="38" t="n">
        <v>54399</v>
      </c>
      <c r="D1540" s="0" t="n">
        <v>29</v>
      </c>
    </row>
    <row r="1541" customFormat="false" ht="15" hidden="false" customHeight="false" outlineLevel="0" collapsed="false">
      <c r="A1541" s="0" t="n">
        <v>1471</v>
      </c>
      <c r="B1541" s="0" t="n">
        <v>4</v>
      </c>
      <c r="C1541" s="38" t="n">
        <v>54428</v>
      </c>
      <c r="D1541" s="0" t="n">
        <v>29</v>
      </c>
    </row>
    <row r="1542" customFormat="false" ht="15" hidden="false" customHeight="false" outlineLevel="0" collapsed="false">
      <c r="A1542" s="0" t="n">
        <v>1471</v>
      </c>
      <c r="B1542" s="0" t="n">
        <v>5</v>
      </c>
      <c r="C1542" s="38" t="n">
        <v>54457</v>
      </c>
      <c r="D1542" s="0" t="n">
        <v>30</v>
      </c>
    </row>
    <row r="1543" customFormat="false" ht="15" hidden="false" customHeight="false" outlineLevel="0" collapsed="false">
      <c r="A1543" s="0" t="n">
        <v>1471</v>
      </c>
      <c r="B1543" s="0" t="n">
        <v>6</v>
      </c>
      <c r="C1543" s="38" t="n">
        <v>54487</v>
      </c>
      <c r="D1543" s="0" t="n">
        <v>29</v>
      </c>
    </row>
    <row r="1544" customFormat="false" ht="15" hidden="false" customHeight="false" outlineLevel="0" collapsed="false">
      <c r="A1544" s="0" t="n">
        <v>1471</v>
      </c>
      <c r="B1544" s="0" t="n">
        <v>7</v>
      </c>
      <c r="C1544" s="38" t="n">
        <v>54516</v>
      </c>
      <c r="D1544" s="0" t="n">
        <v>30</v>
      </c>
    </row>
    <row r="1545" customFormat="false" ht="15" hidden="false" customHeight="false" outlineLevel="0" collapsed="false">
      <c r="A1545" s="0" t="n">
        <v>1471</v>
      </c>
      <c r="B1545" s="0" t="n">
        <v>8</v>
      </c>
      <c r="C1545" s="38" t="n">
        <v>54546</v>
      </c>
      <c r="D1545" s="0" t="n">
        <v>30</v>
      </c>
    </row>
    <row r="1546" customFormat="false" ht="15" hidden="false" customHeight="false" outlineLevel="0" collapsed="false">
      <c r="A1546" s="0" t="n">
        <v>1471</v>
      </c>
      <c r="B1546" s="0" t="n">
        <v>9</v>
      </c>
      <c r="C1546" s="38" t="n">
        <v>54576</v>
      </c>
      <c r="D1546" s="0" t="n">
        <v>29</v>
      </c>
    </row>
    <row r="1547" customFormat="false" ht="15" hidden="false" customHeight="false" outlineLevel="0" collapsed="false">
      <c r="A1547" s="0" t="n">
        <v>1471</v>
      </c>
      <c r="B1547" s="0" t="n">
        <v>10</v>
      </c>
      <c r="C1547" s="38" t="n">
        <v>54605</v>
      </c>
      <c r="D1547" s="0" t="n">
        <v>30</v>
      </c>
    </row>
    <row r="1548" customFormat="false" ht="15" hidden="false" customHeight="false" outlineLevel="0" collapsed="false">
      <c r="A1548" s="0" t="n">
        <v>1471</v>
      </c>
      <c r="B1548" s="0" t="n">
        <v>11</v>
      </c>
      <c r="C1548" s="38" t="n">
        <v>54635</v>
      </c>
      <c r="D1548" s="0" t="n">
        <v>30</v>
      </c>
    </row>
    <row r="1549" customFormat="false" ht="15" hidden="false" customHeight="false" outlineLevel="0" collapsed="false">
      <c r="A1549" s="0" t="n">
        <v>1471</v>
      </c>
      <c r="B1549" s="0" t="n">
        <v>12</v>
      </c>
      <c r="C1549" s="38" t="n">
        <v>54665</v>
      </c>
      <c r="D1549" s="0" t="n">
        <v>29</v>
      </c>
    </row>
    <row r="1550" customFormat="false" ht="15" hidden="false" customHeight="false" outlineLevel="0" collapsed="false">
      <c r="A1550" s="0" t="n">
        <v>1472</v>
      </c>
      <c r="B1550" s="0" t="n">
        <v>1</v>
      </c>
      <c r="C1550" s="38" t="n">
        <v>54694</v>
      </c>
      <c r="D1550" s="0" t="n">
        <v>30</v>
      </c>
    </row>
    <row r="1551" customFormat="false" ht="15" hidden="false" customHeight="false" outlineLevel="0" collapsed="false">
      <c r="A1551" s="0" t="n">
        <v>1472</v>
      </c>
      <c r="B1551" s="0" t="n">
        <v>2</v>
      </c>
      <c r="C1551" s="38" t="n">
        <v>54724</v>
      </c>
      <c r="D1551" s="0" t="n">
        <v>29</v>
      </c>
    </row>
    <row r="1552" customFormat="false" ht="15" hidden="false" customHeight="false" outlineLevel="0" collapsed="false">
      <c r="A1552" s="0" t="n">
        <v>1472</v>
      </c>
      <c r="B1552" s="0" t="n">
        <v>3</v>
      </c>
      <c r="C1552" s="38" t="n">
        <v>54753</v>
      </c>
      <c r="D1552" s="0" t="n">
        <v>30</v>
      </c>
    </row>
    <row r="1553" customFormat="false" ht="15" hidden="false" customHeight="false" outlineLevel="0" collapsed="false">
      <c r="A1553" s="0" t="n">
        <v>1472</v>
      </c>
      <c r="B1553" s="0" t="n">
        <v>4</v>
      </c>
      <c r="C1553" s="38" t="n">
        <v>54783</v>
      </c>
      <c r="D1553" s="0" t="n">
        <v>29</v>
      </c>
    </row>
    <row r="1554" customFormat="false" ht="15" hidden="false" customHeight="false" outlineLevel="0" collapsed="false">
      <c r="A1554" s="0" t="n">
        <v>1472</v>
      </c>
      <c r="B1554" s="0" t="n">
        <v>5</v>
      </c>
      <c r="C1554" s="38" t="n">
        <v>54812</v>
      </c>
      <c r="D1554" s="0" t="n">
        <v>30</v>
      </c>
    </row>
    <row r="1555" customFormat="false" ht="15" hidden="false" customHeight="false" outlineLevel="0" collapsed="false">
      <c r="A1555" s="0" t="n">
        <v>1472</v>
      </c>
      <c r="B1555" s="0" t="n">
        <v>6</v>
      </c>
      <c r="C1555" s="38" t="n">
        <v>54842</v>
      </c>
      <c r="D1555" s="0" t="n">
        <v>29</v>
      </c>
    </row>
    <row r="1556" customFormat="false" ht="15" hidden="false" customHeight="false" outlineLevel="0" collapsed="false">
      <c r="A1556" s="0" t="n">
        <v>1472</v>
      </c>
      <c r="B1556" s="0" t="n">
        <v>7</v>
      </c>
      <c r="C1556" s="38" t="n">
        <v>54871</v>
      </c>
      <c r="D1556" s="0" t="n">
        <v>29</v>
      </c>
    </row>
    <row r="1557" customFormat="false" ht="15" hidden="false" customHeight="false" outlineLevel="0" collapsed="false">
      <c r="A1557" s="0" t="n">
        <v>1472</v>
      </c>
      <c r="B1557" s="0" t="n">
        <v>8</v>
      </c>
      <c r="C1557" s="38" t="n">
        <v>54900</v>
      </c>
      <c r="D1557" s="0" t="n">
        <v>30</v>
      </c>
    </row>
    <row r="1558" customFormat="false" ht="15" hidden="false" customHeight="false" outlineLevel="0" collapsed="false">
      <c r="A1558" s="0" t="n">
        <v>1472</v>
      </c>
      <c r="B1558" s="0" t="n">
        <v>9</v>
      </c>
      <c r="C1558" s="38" t="n">
        <v>54930</v>
      </c>
      <c r="D1558" s="0" t="n">
        <v>29</v>
      </c>
    </row>
    <row r="1559" customFormat="false" ht="15" hidden="false" customHeight="false" outlineLevel="0" collapsed="false">
      <c r="A1559" s="0" t="n">
        <v>1472</v>
      </c>
      <c r="B1559" s="0" t="n">
        <v>10</v>
      </c>
      <c r="C1559" s="38" t="n">
        <v>54959</v>
      </c>
      <c r="D1559" s="0" t="n">
        <v>30</v>
      </c>
    </row>
    <row r="1560" customFormat="false" ht="15" hidden="false" customHeight="false" outlineLevel="0" collapsed="false">
      <c r="A1560" s="0" t="n">
        <v>1472</v>
      </c>
      <c r="B1560" s="0" t="n">
        <v>11</v>
      </c>
      <c r="C1560" s="38" t="n">
        <v>54989</v>
      </c>
      <c r="D1560" s="0" t="n">
        <v>30</v>
      </c>
    </row>
    <row r="1561" customFormat="false" ht="15" hidden="false" customHeight="false" outlineLevel="0" collapsed="false">
      <c r="A1561" s="0" t="n">
        <v>1472</v>
      </c>
      <c r="B1561" s="0" t="n">
        <v>12</v>
      </c>
      <c r="C1561" s="38" t="n">
        <v>55019</v>
      </c>
      <c r="D1561" s="0" t="n">
        <v>29</v>
      </c>
    </row>
    <row r="1562" customFormat="false" ht="15" hidden="false" customHeight="false" outlineLevel="0" collapsed="false">
      <c r="A1562" s="0" t="n">
        <v>1473</v>
      </c>
      <c r="B1562" s="0" t="n">
        <v>1</v>
      </c>
      <c r="C1562" s="38" t="n">
        <v>55048</v>
      </c>
      <c r="D1562" s="0" t="n">
        <v>30</v>
      </c>
    </row>
    <row r="1563" customFormat="false" ht="15" hidden="false" customHeight="false" outlineLevel="0" collapsed="false">
      <c r="A1563" s="0" t="n">
        <v>1473</v>
      </c>
      <c r="B1563" s="0" t="n">
        <v>2</v>
      </c>
      <c r="C1563" s="38" t="n">
        <v>55078</v>
      </c>
      <c r="D1563" s="0" t="n">
        <v>29</v>
      </c>
    </row>
    <row r="1564" customFormat="false" ht="15" hidden="false" customHeight="false" outlineLevel="0" collapsed="false">
      <c r="A1564" s="0" t="n">
        <v>1473</v>
      </c>
      <c r="B1564" s="0" t="n">
        <v>3</v>
      </c>
      <c r="C1564" s="38" t="n">
        <v>55107</v>
      </c>
      <c r="D1564" s="0" t="n">
        <v>30</v>
      </c>
    </row>
    <row r="1565" customFormat="false" ht="15" hidden="false" customHeight="false" outlineLevel="0" collapsed="false">
      <c r="A1565" s="0" t="n">
        <v>1473</v>
      </c>
      <c r="B1565" s="0" t="n">
        <v>4</v>
      </c>
      <c r="C1565" s="38" t="n">
        <v>55137</v>
      </c>
      <c r="D1565" s="0" t="n">
        <v>30</v>
      </c>
    </row>
    <row r="1566" customFormat="false" ht="15" hidden="false" customHeight="false" outlineLevel="0" collapsed="false">
      <c r="A1566" s="0" t="n">
        <v>1473</v>
      </c>
      <c r="B1566" s="0" t="n">
        <v>5</v>
      </c>
      <c r="C1566" s="38" t="n">
        <v>55167</v>
      </c>
      <c r="D1566" s="0" t="n">
        <v>29</v>
      </c>
    </row>
    <row r="1567" customFormat="false" ht="15" hidden="false" customHeight="false" outlineLevel="0" collapsed="false">
      <c r="A1567" s="0" t="n">
        <v>1473</v>
      </c>
      <c r="B1567" s="0" t="n">
        <v>6</v>
      </c>
      <c r="C1567" s="38" t="n">
        <v>55196</v>
      </c>
      <c r="D1567" s="0" t="n">
        <v>30</v>
      </c>
    </row>
    <row r="1568" customFormat="false" ht="15" hidden="false" customHeight="false" outlineLevel="0" collapsed="false">
      <c r="A1568" s="0" t="n">
        <v>1473</v>
      </c>
      <c r="B1568" s="0" t="n">
        <v>7</v>
      </c>
      <c r="C1568" s="38" t="n">
        <v>55226</v>
      </c>
      <c r="D1568" s="0" t="n">
        <v>29</v>
      </c>
    </row>
    <row r="1569" customFormat="false" ht="15" hidden="false" customHeight="false" outlineLevel="0" collapsed="false">
      <c r="A1569" s="0" t="n">
        <v>1473</v>
      </c>
      <c r="B1569" s="0" t="n">
        <v>8</v>
      </c>
      <c r="C1569" s="38" t="n">
        <v>55255</v>
      </c>
      <c r="D1569" s="0" t="n">
        <v>29</v>
      </c>
    </row>
    <row r="1570" customFormat="false" ht="15" hidden="false" customHeight="false" outlineLevel="0" collapsed="false">
      <c r="A1570" s="0" t="n">
        <v>1473</v>
      </c>
      <c r="B1570" s="0" t="n">
        <v>9</v>
      </c>
      <c r="C1570" s="38" t="n">
        <v>55284</v>
      </c>
      <c r="D1570" s="0" t="n">
        <v>30</v>
      </c>
    </row>
    <row r="1571" customFormat="false" ht="15" hidden="false" customHeight="false" outlineLevel="0" collapsed="false">
      <c r="A1571" s="0" t="n">
        <v>1473</v>
      </c>
      <c r="B1571" s="0" t="n">
        <v>10</v>
      </c>
      <c r="C1571" s="38" t="n">
        <v>55314</v>
      </c>
      <c r="D1571" s="0" t="n">
        <v>29</v>
      </c>
    </row>
    <row r="1572" customFormat="false" ht="15" hidden="false" customHeight="false" outlineLevel="0" collapsed="false">
      <c r="A1572" s="0" t="n">
        <v>1473</v>
      </c>
      <c r="B1572" s="0" t="n">
        <v>11</v>
      </c>
      <c r="C1572" s="38" t="n">
        <v>55343</v>
      </c>
      <c r="D1572" s="0" t="n">
        <v>30</v>
      </c>
    </row>
    <row r="1573" customFormat="false" ht="15" hidden="false" customHeight="false" outlineLevel="0" collapsed="false">
      <c r="A1573" s="0" t="n">
        <v>1473</v>
      </c>
      <c r="B1573" s="0" t="n">
        <v>12</v>
      </c>
      <c r="C1573" s="38" t="n">
        <v>55373</v>
      </c>
      <c r="D1573" s="0" t="n">
        <v>29</v>
      </c>
    </row>
    <row r="1574" customFormat="false" ht="15" hidden="false" customHeight="false" outlineLevel="0" collapsed="false">
      <c r="A1574" s="0" t="n">
        <v>1474</v>
      </c>
      <c r="B1574" s="0" t="n">
        <v>1</v>
      </c>
      <c r="C1574" s="38" t="n">
        <v>55402</v>
      </c>
      <c r="D1574" s="0" t="n">
        <v>30</v>
      </c>
    </row>
    <row r="1575" customFormat="false" ht="15" hidden="false" customHeight="false" outlineLevel="0" collapsed="false">
      <c r="A1575" s="0" t="n">
        <v>1474</v>
      </c>
      <c r="B1575" s="0" t="n">
        <v>2</v>
      </c>
      <c r="C1575" s="38" t="n">
        <v>55432</v>
      </c>
      <c r="D1575" s="0" t="n">
        <v>30</v>
      </c>
    </row>
    <row r="1576" customFormat="false" ht="15" hidden="false" customHeight="false" outlineLevel="0" collapsed="false">
      <c r="A1576" s="0" t="n">
        <v>1474</v>
      </c>
      <c r="B1576" s="0" t="n">
        <v>3</v>
      </c>
      <c r="C1576" s="38" t="n">
        <v>55462</v>
      </c>
      <c r="D1576" s="0" t="n">
        <v>29</v>
      </c>
    </row>
    <row r="1577" customFormat="false" ht="15" hidden="false" customHeight="false" outlineLevel="0" collapsed="false">
      <c r="A1577" s="0" t="n">
        <v>1474</v>
      </c>
      <c r="B1577" s="0" t="n">
        <v>4</v>
      </c>
      <c r="C1577" s="38" t="n">
        <v>55491</v>
      </c>
      <c r="D1577" s="0" t="n">
        <v>30</v>
      </c>
    </row>
    <row r="1578" customFormat="false" ht="15" hidden="false" customHeight="false" outlineLevel="0" collapsed="false">
      <c r="A1578" s="0" t="n">
        <v>1474</v>
      </c>
      <c r="B1578" s="0" t="n">
        <v>5</v>
      </c>
      <c r="C1578" s="38" t="n">
        <v>55521</v>
      </c>
      <c r="D1578" s="0" t="n">
        <v>30</v>
      </c>
    </row>
    <row r="1579" customFormat="false" ht="15" hidden="false" customHeight="false" outlineLevel="0" collapsed="false">
      <c r="A1579" s="0" t="n">
        <v>1474</v>
      </c>
      <c r="B1579" s="0" t="n">
        <v>6</v>
      </c>
      <c r="C1579" s="38" t="n">
        <v>55551</v>
      </c>
      <c r="D1579" s="0" t="n">
        <v>29</v>
      </c>
    </row>
    <row r="1580" customFormat="false" ht="15" hidden="false" customHeight="false" outlineLevel="0" collapsed="false">
      <c r="A1580" s="0" t="n">
        <v>1474</v>
      </c>
      <c r="B1580" s="0" t="n">
        <v>7</v>
      </c>
      <c r="C1580" s="38" t="n">
        <v>55580</v>
      </c>
      <c r="D1580" s="0" t="n">
        <v>30</v>
      </c>
    </row>
    <row r="1581" customFormat="false" ht="15" hidden="false" customHeight="false" outlineLevel="0" collapsed="false">
      <c r="A1581" s="0" t="n">
        <v>1474</v>
      </c>
      <c r="B1581" s="0" t="n">
        <v>8</v>
      </c>
      <c r="C1581" s="38" t="n">
        <v>55610</v>
      </c>
      <c r="D1581" s="0" t="n">
        <v>29</v>
      </c>
    </row>
    <row r="1582" customFormat="false" ht="15" hidden="false" customHeight="false" outlineLevel="0" collapsed="false">
      <c r="A1582" s="0" t="n">
        <v>1474</v>
      </c>
      <c r="B1582" s="0" t="n">
        <v>9</v>
      </c>
      <c r="C1582" s="38" t="n">
        <v>55639</v>
      </c>
      <c r="D1582" s="0" t="n">
        <v>29</v>
      </c>
    </row>
    <row r="1583" customFormat="false" ht="15" hidden="false" customHeight="false" outlineLevel="0" collapsed="false">
      <c r="A1583" s="0" t="n">
        <v>1474</v>
      </c>
      <c r="B1583" s="0" t="n">
        <v>10</v>
      </c>
      <c r="C1583" s="38" t="n">
        <v>55668</v>
      </c>
      <c r="D1583" s="0" t="n">
        <v>30</v>
      </c>
    </row>
    <row r="1584" customFormat="false" ht="15" hidden="false" customHeight="false" outlineLevel="0" collapsed="false">
      <c r="A1584" s="0" t="n">
        <v>1474</v>
      </c>
      <c r="B1584" s="0" t="n">
        <v>11</v>
      </c>
      <c r="C1584" s="38" t="n">
        <v>55698</v>
      </c>
      <c r="D1584" s="0" t="n">
        <v>29</v>
      </c>
    </row>
    <row r="1585" customFormat="false" ht="15" hidden="false" customHeight="false" outlineLevel="0" collapsed="false">
      <c r="A1585" s="0" t="n">
        <v>1474</v>
      </c>
      <c r="B1585" s="0" t="n">
        <v>12</v>
      </c>
      <c r="C1585" s="38" t="n">
        <v>55727</v>
      </c>
      <c r="D1585" s="0" t="n">
        <v>30</v>
      </c>
    </row>
    <row r="1586" customFormat="false" ht="15" hidden="false" customHeight="false" outlineLevel="0" collapsed="false">
      <c r="A1586" s="0" t="n">
        <v>1475</v>
      </c>
      <c r="B1586" s="0" t="n">
        <v>1</v>
      </c>
      <c r="C1586" s="38" t="n">
        <v>55757</v>
      </c>
      <c r="D1586" s="0" t="n">
        <v>29</v>
      </c>
    </row>
    <row r="1587" customFormat="false" ht="15" hidden="false" customHeight="false" outlineLevel="0" collapsed="false">
      <c r="A1587" s="0" t="n">
        <v>1475</v>
      </c>
      <c r="B1587" s="0" t="n">
        <v>2</v>
      </c>
      <c r="C1587" s="38" t="n">
        <v>55786</v>
      </c>
      <c r="D1587" s="0" t="n">
        <v>30</v>
      </c>
    </row>
    <row r="1588" customFormat="false" ht="15" hidden="false" customHeight="false" outlineLevel="0" collapsed="false">
      <c r="A1588" s="0" t="n">
        <v>1475</v>
      </c>
      <c r="B1588" s="0" t="n">
        <v>3</v>
      </c>
      <c r="C1588" s="38" t="n">
        <v>55816</v>
      </c>
      <c r="D1588" s="0" t="n">
        <v>29</v>
      </c>
    </row>
    <row r="1589" customFormat="false" ht="15" hidden="false" customHeight="false" outlineLevel="0" collapsed="false">
      <c r="A1589" s="0" t="n">
        <v>1475</v>
      </c>
      <c r="B1589" s="0" t="n">
        <v>4</v>
      </c>
      <c r="C1589" s="38" t="n">
        <v>55845</v>
      </c>
      <c r="D1589" s="0" t="n">
        <v>30</v>
      </c>
    </row>
    <row r="1590" customFormat="false" ht="15" hidden="false" customHeight="false" outlineLevel="0" collapsed="false">
      <c r="A1590" s="0" t="n">
        <v>1475</v>
      </c>
      <c r="B1590" s="0" t="n">
        <v>5</v>
      </c>
      <c r="C1590" s="38" t="n">
        <v>55875</v>
      </c>
      <c r="D1590" s="0" t="n">
        <v>30</v>
      </c>
    </row>
    <row r="1591" customFormat="false" ht="15" hidden="false" customHeight="false" outlineLevel="0" collapsed="false">
      <c r="A1591" s="0" t="n">
        <v>1475</v>
      </c>
      <c r="B1591" s="0" t="n">
        <v>6</v>
      </c>
      <c r="C1591" s="38" t="n">
        <v>55905</v>
      </c>
      <c r="D1591" s="0" t="n">
        <v>30</v>
      </c>
    </row>
    <row r="1592" customFormat="false" ht="15" hidden="false" customHeight="false" outlineLevel="0" collapsed="false">
      <c r="A1592" s="0" t="n">
        <v>1475</v>
      </c>
      <c r="B1592" s="0" t="n">
        <v>7</v>
      </c>
      <c r="C1592" s="38" t="n">
        <v>55935</v>
      </c>
      <c r="D1592" s="0" t="n">
        <v>29</v>
      </c>
    </row>
    <row r="1593" customFormat="false" ht="15" hidden="false" customHeight="false" outlineLevel="0" collapsed="false">
      <c r="A1593" s="0" t="n">
        <v>1475</v>
      </c>
      <c r="B1593" s="0" t="n">
        <v>8</v>
      </c>
      <c r="C1593" s="38" t="n">
        <v>55964</v>
      </c>
      <c r="D1593" s="0" t="n">
        <v>30</v>
      </c>
    </row>
    <row r="1594" customFormat="false" ht="15" hidden="false" customHeight="false" outlineLevel="0" collapsed="false">
      <c r="A1594" s="0" t="n">
        <v>1475</v>
      </c>
      <c r="B1594" s="0" t="n">
        <v>9</v>
      </c>
      <c r="C1594" s="38" t="n">
        <v>55994</v>
      </c>
      <c r="D1594" s="0" t="n">
        <v>29</v>
      </c>
    </row>
    <row r="1595" customFormat="false" ht="15" hidden="false" customHeight="false" outlineLevel="0" collapsed="false">
      <c r="A1595" s="0" t="n">
        <v>1475</v>
      </c>
      <c r="B1595" s="0" t="n">
        <v>10</v>
      </c>
      <c r="C1595" s="38" t="n">
        <v>56023</v>
      </c>
      <c r="D1595" s="0" t="n">
        <v>29</v>
      </c>
    </row>
    <row r="1596" customFormat="false" ht="15" hidden="false" customHeight="false" outlineLevel="0" collapsed="false">
      <c r="A1596" s="0" t="n">
        <v>1475</v>
      </c>
      <c r="B1596" s="0" t="n">
        <v>11</v>
      </c>
      <c r="C1596" s="38" t="n">
        <v>56052</v>
      </c>
      <c r="D1596" s="0" t="n">
        <v>30</v>
      </c>
    </row>
    <row r="1597" customFormat="false" ht="15" hidden="false" customHeight="false" outlineLevel="0" collapsed="false">
      <c r="A1597" s="0" t="n">
        <v>1475</v>
      </c>
      <c r="B1597" s="0" t="n">
        <v>12</v>
      </c>
      <c r="C1597" s="38" t="n">
        <v>56082</v>
      </c>
      <c r="D1597" s="0" t="n">
        <v>29</v>
      </c>
    </row>
    <row r="1598" customFormat="false" ht="15" hidden="false" customHeight="false" outlineLevel="0" collapsed="false">
      <c r="A1598" s="0" t="n">
        <v>1476</v>
      </c>
      <c r="B1598" s="0" t="n">
        <v>1</v>
      </c>
      <c r="C1598" s="38" t="n">
        <v>56111</v>
      </c>
      <c r="D1598" s="0" t="n">
        <v>29</v>
      </c>
    </row>
    <row r="1599" customFormat="false" ht="15" hidden="false" customHeight="false" outlineLevel="0" collapsed="false">
      <c r="A1599" s="0" t="n">
        <v>1476</v>
      </c>
      <c r="B1599" s="0" t="n">
        <v>2</v>
      </c>
      <c r="C1599" s="38" t="n">
        <v>56140</v>
      </c>
      <c r="D1599" s="0" t="n">
        <v>30</v>
      </c>
    </row>
    <row r="1600" customFormat="false" ht="15" hidden="false" customHeight="false" outlineLevel="0" collapsed="false">
      <c r="A1600" s="0" t="n">
        <v>1476</v>
      </c>
      <c r="B1600" s="0" t="n">
        <v>3</v>
      </c>
      <c r="C1600" s="38" t="n">
        <v>56170</v>
      </c>
      <c r="D1600" s="0" t="n">
        <v>29</v>
      </c>
    </row>
    <row r="1601" customFormat="false" ht="15" hidden="false" customHeight="false" outlineLevel="0" collapsed="false">
      <c r="A1601" s="0" t="n">
        <v>1476</v>
      </c>
      <c r="B1601" s="0" t="n">
        <v>4</v>
      </c>
      <c r="C1601" s="38" t="n">
        <v>56199</v>
      </c>
      <c r="D1601" s="0" t="n">
        <v>30</v>
      </c>
    </row>
    <row r="1602" customFormat="false" ht="15" hidden="false" customHeight="false" outlineLevel="0" collapsed="false">
      <c r="A1602" s="0" t="n">
        <v>1476</v>
      </c>
      <c r="B1602" s="0" t="n">
        <v>5</v>
      </c>
      <c r="C1602" s="38" t="n">
        <v>56229</v>
      </c>
      <c r="D1602" s="0" t="n">
        <v>30</v>
      </c>
    </row>
    <row r="1603" customFormat="false" ht="15" hidden="false" customHeight="false" outlineLevel="0" collapsed="false">
      <c r="A1603" s="0" t="n">
        <v>1476</v>
      </c>
      <c r="B1603" s="0" t="n">
        <v>6</v>
      </c>
      <c r="C1603" s="38" t="n">
        <v>56259</v>
      </c>
      <c r="D1603" s="0" t="n">
        <v>30</v>
      </c>
    </row>
    <row r="1604" customFormat="false" ht="15" hidden="false" customHeight="false" outlineLevel="0" collapsed="false">
      <c r="A1604" s="0" t="n">
        <v>1476</v>
      </c>
      <c r="B1604" s="0" t="n">
        <v>7</v>
      </c>
      <c r="C1604" s="38" t="n">
        <v>56289</v>
      </c>
      <c r="D1604" s="0" t="n">
        <v>29</v>
      </c>
    </row>
    <row r="1605" customFormat="false" ht="15" hidden="false" customHeight="false" outlineLevel="0" collapsed="false">
      <c r="A1605" s="0" t="n">
        <v>1476</v>
      </c>
      <c r="B1605" s="0" t="n">
        <v>8</v>
      </c>
      <c r="C1605" s="38" t="n">
        <v>56318</v>
      </c>
      <c r="D1605" s="0" t="n">
        <v>30</v>
      </c>
    </row>
    <row r="1606" customFormat="false" ht="15" hidden="false" customHeight="false" outlineLevel="0" collapsed="false">
      <c r="A1606" s="0" t="n">
        <v>1476</v>
      </c>
      <c r="B1606" s="0" t="n">
        <v>9</v>
      </c>
      <c r="C1606" s="38" t="n">
        <v>56348</v>
      </c>
      <c r="D1606" s="0" t="n">
        <v>30</v>
      </c>
    </row>
    <row r="1607" customFormat="false" ht="15" hidden="false" customHeight="false" outlineLevel="0" collapsed="false">
      <c r="A1607" s="0" t="n">
        <v>1476</v>
      </c>
      <c r="B1607" s="0" t="n">
        <v>10</v>
      </c>
      <c r="C1607" s="38" t="n">
        <v>56378</v>
      </c>
      <c r="D1607" s="0" t="n">
        <v>29</v>
      </c>
    </row>
    <row r="1608" customFormat="false" ht="15" hidden="false" customHeight="false" outlineLevel="0" collapsed="false">
      <c r="A1608" s="0" t="n">
        <v>1476</v>
      </c>
      <c r="B1608" s="0" t="n">
        <v>11</v>
      </c>
      <c r="C1608" s="38" t="n">
        <v>56407</v>
      </c>
      <c r="D1608" s="0" t="n">
        <v>29</v>
      </c>
    </row>
    <row r="1609" customFormat="false" ht="15" hidden="false" customHeight="false" outlineLevel="0" collapsed="false">
      <c r="A1609" s="0" t="n">
        <v>1476</v>
      </c>
      <c r="B1609" s="0" t="n">
        <v>12</v>
      </c>
      <c r="C1609" s="38" t="n">
        <v>56436</v>
      </c>
      <c r="D1609" s="0" t="n">
        <v>30</v>
      </c>
    </row>
    <row r="1610" customFormat="false" ht="15" hidden="false" customHeight="false" outlineLevel="0" collapsed="false">
      <c r="A1610" s="0" t="n">
        <v>1477</v>
      </c>
      <c r="B1610" s="0" t="n">
        <v>1</v>
      </c>
      <c r="C1610" s="38" t="n">
        <v>56466</v>
      </c>
      <c r="D1610" s="0" t="n">
        <v>29</v>
      </c>
    </row>
    <row r="1611" customFormat="false" ht="15" hidden="false" customHeight="false" outlineLevel="0" collapsed="false">
      <c r="A1611" s="0" t="n">
        <v>1477</v>
      </c>
      <c r="B1611" s="0" t="n">
        <v>2</v>
      </c>
      <c r="C1611" s="38" t="n">
        <v>56495</v>
      </c>
      <c r="D1611" s="0" t="n">
        <v>29</v>
      </c>
    </row>
    <row r="1612" customFormat="false" ht="15" hidden="false" customHeight="false" outlineLevel="0" collapsed="false">
      <c r="A1612" s="0" t="n">
        <v>1477</v>
      </c>
      <c r="B1612" s="0" t="n">
        <v>3</v>
      </c>
      <c r="C1612" s="38" t="n">
        <v>56524</v>
      </c>
      <c r="D1612" s="0" t="n">
        <v>30</v>
      </c>
    </row>
    <row r="1613" customFormat="false" ht="15" hidden="false" customHeight="false" outlineLevel="0" collapsed="false">
      <c r="A1613" s="0" t="n">
        <v>1477</v>
      </c>
      <c r="B1613" s="0" t="n">
        <v>4</v>
      </c>
      <c r="C1613" s="38" t="n">
        <v>56554</v>
      </c>
      <c r="D1613" s="0" t="n">
        <v>29</v>
      </c>
    </row>
    <row r="1614" customFormat="false" ht="15" hidden="false" customHeight="false" outlineLevel="0" collapsed="false">
      <c r="A1614" s="0" t="n">
        <v>1477</v>
      </c>
      <c r="B1614" s="0" t="n">
        <v>5</v>
      </c>
      <c r="C1614" s="38" t="n">
        <v>56583</v>
      </c>
      <c r="D1614" s="0" t="n">
        <v>30</v>
      </c>
    </row>
    <row r="1615" customFormat="false" ht="15" hidden="false" customHeight="false" outlineLevel="0" collapsed="false">
      <c r="A1615" s="0" t="n">
        <v>1477</v>
      </c>
      <c r="B1615" s="0" t="n">
        <v>6</v>
      </c>
      <c r="C1615" s="38" t="n">
        <v>56613</v>
      </c>
      <c r="D1615" s="0" t="n">
        <v>30</v>
      </c>
    </row>
    <row r="1616" customFormat="false" ht="15" hidden="false" customHeight="false" outlineLevel="0" collapsed="false">
      <c r="A1616" s="0" t="n">
        <v>1477</v>
      </c>
      <c r="B1616" s="0" t="n">
        <v>7</v>
      </c>
      <c r="C1616" s="38" t="n">
        <v>56643</v>
      </c>
      <c r="D1616" s="0" t="n">
        <v>29</v>
      </c>
    </row>
    <row r="1617" customFormat="false" ht="15" hidden="false" customHeight="false" outlineLevel="0" collapsed="false">
      <c r="A1617" s="0" t="n">
        <v>1477</v>
      </c>
      <c r="B1617" s="0" t="n">
        <v>8</v>
      </c>
      <c r="C1617" s="38" t="n">
        <v>56672</v>
      </c>
      <c r="D1617" s="0" t="n">
        <v>30</v>
      </c>
    </row>
    <row r="1618" customFormat="false" ht="15" hidden="false" customHeight="false" outlineLevel="0" collapsed="false">
      <c r="A1618" s="0" t="n">
        <v>1477</v>
      </c>
      <c r="B1618" s="0" t="n">
        <v>9</v>
      </c>
      <c r="C1618" s="38" t="n">
        <v>56702</v>
      </c>
      <c r="D1618" s="0" t="n">
        <v>30</v>
      </c>
    </row>
    <row r="1619" customFormat="false" ht="15" hidden="false" customHeight="false" outlineLevel="0" collapsed="false">
      <c r="A1619" s="0" t="n">
        <v>1477</v>
      </c>
      <c r="B1619" s="0" t="n">
        <v>10</v>
      </c>
      <c r="C1619" s="38" t="n">
        <v>56732</v>
      </c>
      <c r="D1619" s="0" t="n">
        <v>30</v>
      </c>
    </row>
    <row r="1620" customFormat="false" ht="15" hidden="false" customHeight="false" outlineLevel="0" collapsed="false">
      <c r="A1620" s="0" t="n">
        <v>1477</v>
      </c>
      <c r="B1620" s="0" t="n">
        <v>11</v>
      </c>
      <c r="C1620" s="38" t="n">
        <v>56762</v>
      </c>
      <c r="D1620" s="0" t="n">
        <v>29</v>
      </c>
    </row>
    <row r="1621" customFormat="false" ht="15" hidden="false" customHeight="false" outlineLevel="0" collapsed="false">
      <c r="A1621" s="0" t="n">
        <v>1477</v>
      </c>
      <c r="B1621" s="0" t="n">
        <v>12</v>
      </c>
      <c r="C1621" s="38" t="n">
        <v>56791</v>
      </c>
      <c r="D1621" s="0" t="n">
        <v>29</v>
      </c>
    </row>
    <row r="1622" customFormat="false" ht="15" hidden="false" customHeight="false" outlineLevel="0" collapsed="false">
      <c r="A1622" s="0" t="n">
        <v>1478</v>
      </c>
      <c r="B1622" s="0" t="n">
        <v>1</v>
      </c>
      <c r="C1622" s="38" t="n">
        <v>56820</v>
      </c>
      <c r="D1622" s="0" t="n">
        <v>30</v>
      </c>
    </row>
    <row r="1623" customFormat="false" ht="15" hidden="false" customHeight="false" outlineLevel="0" collapsed="false">
      <c r="A1623" s="0" t="n">
        <v>1478</v>
      </c>
      <c r="B1623" s="0" t="n">
        <v>2</v>
      </c>
      <c r="C1623" s="38" t="n">
        <v>56850</v>
      </c>
      <c r="D1623" s="0" t="n">
        <v>29</v>
      </c>
    </row>
    <row r="1624" customFormat="false" ht="15" hidden="false" customHeight="false" outlineLevel="0" collapsed="false">
      <c r="A1624" s="0" t="n">
        <v>1478</v>
      </c>
      <c r="B1624" s="0" t="n">
        <v>3</v>
      </c>
      <c r="C1624" s="38" t="n">
        <v>56879</v>
      </c>
      <c r="D1624" s="0" t="n">
        <v>29</v>
      </c>
    </row>
    <row r="1625" customFormat="false" ht="15" hidden="false" customHeight="false" outlineLevel="0" collapsed="false">
      <c r="A1625" s="0" t="n">
        <v>1478</v>
      </c>
      <c r="B1625" s="0" t="n">
        <v>4</v>
      </c>
      <c r="C1625" s="38" t="n">
        <v>56908</v>
      </c>
      <c r="D1625" s="0" t="n">
        <v>30</v>
      </c>
    </row>
    <row r="1626" customFormat="false" ht="15" hidden="false" customHeight="false" outlineLevel="0" collapsed="false">
      <c r="A1626" s="0" t="n">
        <v>1478</v>
      </c>
      <c r="B1626" s="0" t="n">
        <v>5</v>
      </c>
      <c r="C1626" s="38" t="n">
        <v>56938</v>
      </c>
      <c r="D1626" s="0" t="n">
        <v>29</v>
      </c>
    </row>
    <row r="1627" customFormat="false" ht="15" hidden="false" customHeight="false" outlineLevel="0" collapsed="false">
      <c r="A1627" s="0" t="n">
        <v>1478</v>
      </c>
      <c r="B1627" s="0" t="n">
        <v>6</v>
      </c>
      <c r="C1627" s="38" t="n">
        <v>56967</v>
      </c>
      <c r="D1627" s="0" t="n">
        <v>30</v>
      </c>
    </row>
    <row r="1628" customFormat="false" ht="15" hidden="false" customHeight="false" outlineLevel="0" collapsed="false">
      <c r="A1628" s="0" t="n">
        <v>1478</v>
      </c>
      <c r="B1628" s="0" t="n">
        <v>7</v>
      </c>
      <c r="C1628" s="38" t="n">
        <v>56997</v>
      </c>
      <c r="D1628" s="0" t="n">
        <v>30</v>
      </c>
    </row>
    <row r="1629" customFormat="false" ht="15" hidden="false" customHeight="false" outlineLevel="0" collapsed="false">
      <c r="A1629" s="0" t="n">
        <v>1478</v>
      </c>
      <c r="B1629" s="0" t="n">
        <v>8</v>
      </c>
      <c r="C1629" s="38" t="n">
        <v>57027</v>
      </c>
      <c r="D1629" s="0" t="n">
        <v>29</v>
      </c>
    </row>
    <row r="1630" customFormat="false" ht="15" hidden="false" customHeight="false" outlineLevel="0" collapsed="false">
      <c r="A1630" s="0" t="n">
        <v>1478</v>
      </c>
      <c r="B1630" s="0" t="n">
        <v>9</v>
      </c>
      <c r="C1630" s="38" t="n">
        <v>57056</v>
      </c>
      <c r="D1630" s="0" t="n">
        <v>30</v>
      </c>
    </row>
    <row r="1631" customFormat="false" ht="15" hidden="false" customHeight="false" outlineLevel="0" collapsed="false">
      <c r="A1631" s="0" t="n">
        <v>1478</v>
      </c>
      <c r="B1631" s="0" t="n">
        <v>10</v>
      </c>
      <c r="C1631" s="38" t="n">
        <v>57086</v>
      </c>
      <c r="D1631" s="0" t="n">
        <v>30</v>
      </c>
    </row>
    <row r="1632" customFormat="false" ht="15" hidden="false" customHeight="false" outlineLevel="0" collapsed="false">
      <c r="A1632" s="0" t="n">
        <v>1478</v>
      </c>
      <c r="B1632" s="0" t="n">
        <v>11</v>
      </c>
      <c r="C1632" s="38" t="n">
        <v>57116</v>
      </c>
      <c r="D1632" s="0" t="n">
        <v>29</v>
      </c>
    </row>
    <row r="1633" customFormat="false" ht="15" hidden="false" customHeight="false" outlineLevel="0" collapsed="false">
      <c r="A1633" s="0" t="n">
        <v>1478</v>
      </c>
      <c r="B1633" s="0" t="n">
        <v>12</v>
      </c>
      <c r="C1633" s="38" t="n">
        <v>57145</v>
      </c>
      <c r="D1633" s="0" t="n">
        <v>30</v>
      </c>
    </row>
    <row r="1634" customFormat="false" ht="15" hidden="false" customHeight="false" outlineLevel="0" collapsed="false">
      <c r="A1634" s="0" t="n">
        <v>1479</v>
      </c>
      <c r="B1634" s="0" t="n">
        <v>1</v>
      </c>
      <c r="C1634" s="38" t="n">
        <v>57175</v>
      </c>
      <c r="D1634" s="0" t="n">
        <v>29</v>
      </c>
    </row>
    <row r="1635" customFormat="false" ht="15" hidden="false" customHeight="false" outlineLevel="0" collapsed="false">
      <c r="A1635" s="0" t="n">
        <v>1479</v>
      </c>
      <c r="B1635" s="0" t="n">
        <v>2</v>
      </c>
      <c r="C1635" s="38" t="n">
        <v>57204</v>
      </c>
      <c r="D1635" s="0" t="n">
        <v>30</v>
      </c>
    </row>
    <row r="1636" customFormat="false" ht="15" hidden="false" customHeight="false" outlineLevel="0" collapsed="false">
      <c r="A1636" s="0" t="n">
        <v>1479</v>
      </c>
      <c r="B1636" s="0" t="n">
        <v>3</v>
      </c>
      <c r="C1636" s="38" t="n">
        <v>57234</v>
      </c>
      <c r="D1636" s="0" t="n">
        <v>29</v>
      </c>
    </row>
    <row r="1637" customFormat="false" ht="15" hidden="false" customHeight="false" outlineLevel="0" collapsed="false">
      <c r="A1637" s="0" t="n">
        <v>1479</v>
      </c>
      <c r="B1637" s="0" t="n">
        <v>4</v>
      </c>
      <c r="C1637" s="38" t="n">
        <v>57263</v>
      </c>
      <c r="D1637" s="0" t="n">
        <v>29</v>
      </c>
    </row>
    <row r="1638" customFormat="false" ht="15" hidden="false" customHeight="false" outlineLevel="0" collapsed="false">
      <c r="A1638" s="0" t="n">
        <v>1479</v>
      </c>
      <c r="B1638" s="0" t="n">
        <v>5</v>
      </c>
      <c r="C1638" s="38" t="n">
        <v>57292</v>
      </c>
      <c r="D1638" s="0" t="n">
        <v>30</v>
      </c>
    </row>
    <row r="1639" customFormat="false" ht="15" hidden="false" customHeight="false" outlineLevel="0" collapsed="false">
      <c r="A1639" s="0" t="n">
        <v>1479</v>
      </c>
      <c r="B1639" s="0" t="n">
        <v>6</v>
      </c>
      <c r="C1639" s="38" t="n">
        <v>57322</v>
      </c>
      <c r="D1639" s="0" t="n">
        <v>29</v>
      </c>
    </row>
    <row r="1640" customFormat="false" ht="15" hidden="false" customHeight="false" outlineLevel="0" collapsed="false">
      <c r="A1640" s="0" t="n">
        <v>1479</v>
      </c>
      <c r="B1640" s="0" t="n">
        <v>7</v>
      </c>
      <c r="C1640" s="38" t="n">
        <v>57351</v>
      </c>
      <c r="D1640" s="0" t="n">
        <v>30</v>
      </c>
    </row>
    <row r="1641" customFormat="false" ht="15" hidden="false" customHeight="false" outlineLevel="0" collapsed="false">
      <c r="A1641" s="0" t="n">
        <v>1479</v>
      </c>
      <c r="B1641" s="0" t="n">
        <v>8</v>
      </c>
      <c r="C1641" s="38" t="n">
        <v>57381</v>
      </c>
      <c r="D1641" s="0" t="n">
        <v>29</v>
      </c>
    </row>
    <row r="1642" customFormat="false" ht="15" hidden="false" customHeight="false" outlineLevel="0" collapsed="false">
      <c r="A1642" s="0" t="n">
        <v>1479</v>
      </c>
      <c r="B1642" s="0" t="n">
        <v>9</v>
      </c>
      <c r="C1642" s="38" t="n">
        <v>57410</v>
      </c>
      <c r="D1642" s="0" t="n">
        <v>30</v>
      </c>
    </row>
    <row r="1643" customFormat="false" ht="15" hidden="false" customHeight="false" outlineLevel="0" collapsed="false">
      <c r="A1643" s="0" t="n">
        <v>1479</v>
      </c>
      <c r="B1643" s="0" t="n">
        <v>10</v>
      </c>
      <c r="C1643" s="38" t="n">
        <v>57440</v>
      </c>
      <c r="D1643" s="0" t="n">
        <v>30</v>
      </c>
    </row>
    <row r="1644" customFormat="false" ht="15" hidden="false" customHeight="false" outlineLevel="0" collapsed="false">
      <c r="A1644" s="0" t="n">
        <v>1479</v>
      </c>
      <c r="B1644" s="0" t="n">
        <v>11</v>
      </c>
      <c r="C1644" s="38" t="n">
        <v>57470</v>
      </c>
      <c r="D1644" s="0" t="n">
        <v>29</v>
      </c>
    </row>
    <row r="1645" customFormat="false" ht="15" hidden="false" customHeight="false" outlineLevel="0" collapsed="false">
      <c r="A1645" s="0" t="n">
        <v>1479</v>
      </c>
      <c r="B1645" s="0" t="n">
        <v>12</v>
      </c>
      <c r="C1645" s="38" t="n">
        <v>57499</v>
      </c>
      <c r="D1645" s="0" t="n">
        <v>30</v>
      </c>
    </row>
    <row r="1646" customFormat="false" ht="15" hidden="false" customHeight="false" outlineLevel="0" collapsed="false">
      <c r="A1646" s="0" t="n">
        <v>1480</v>
      </c>
      <c r="B1646" s="0" t="n">
        <v>1</v>
      </c>
      <c r="C1646" s="38" t="n">
        <v>57529</v>
      </c>
      <c r="D1646" s="0" t="n">
        <v>29</v>
      </c>
    </row>
    <row r="1647" customFormat="false" ht="15" hidden="false" customHeight="false" outlineLevel="0" collapsed="false">
      <c r="A1647" s="0" t="n">
        <v>1480</v>
      </c>
      <c r="B1647" s="0" t="n">
        <v>2</v>
      </c>
      <c r="C1647" s="38" t="n">
        <v>57558</v>
      </c>
      <c r="D1647" s="0" t="n">
        <v>30</v>
      </c>
    </row>
    <row r="1648" customFormat="false" ht="15" hidden="false" customHeight="false" outlineLevel="0" collapsed="false">
      <c r="A1648" s="0" t="n">
        <v>1480</v>
      </c>
      <c r="B1648" s="0" t="n">
        <v>3</v>
      </c>
      <c r="C1648" s="38" t="n">
        <v>57588</v>
      </c>
      <c r="D1648" s="0" t="n">
        <v>30</v>
      </c>
    </row>
    <row r="1649" customFormat="false" ht="15" hidden="false" customHeight="false" outlineLevel="0" collapsed="false">
      <c r="A1649" s="0" t="n">
        <v>1480</v>
      </c>
      <c r="B1649" s="0" t="n">
        <v>4</v>
      </c>
      <c r="C1649" s="38" t="n">
        <v>57618</v>
      </c>
      <c r="D1649" s="0" t="n">
        <v>29</v>
      </c>
    </row>
    <row r="1650" customFormat="false" ht="15" hidden="false" customHeight="false" outlineLevel="0" collapsed="false">
      <c r="A1650" s="0" t="n">
        <v>1480</v>
      </c>
      <c r="B1650" s="0" t="n">
        <v>5</v>
      </c>
      <c r="C1650" s="38" t="n">
        <v>57647</v>
      </c>
      <c r="D1650" s="0" t="n">
        <v>29</v>
      </c>
    </row>
    <row r="1651" customFormat="false" ht="15" hidden="false" customHeight="false" outlineLevel="0" collapsed="false">
      <c r="A1651" s="0" t="n">
        <v>1480</v>
      </c>
      <c r="B1651" s="0" t="n">
        <v>6</v>
      </c>
      <c r="C1651" s="38" t="n">
        <v>57676</v>
      </c>
      <c r="D1651" s="0" t="n">
        <v>30</v>
      </c>
    </row>
    <row r="1652" customFormat="false" ht="15" hidden="false" customHeight="false" outlineLevel="0" collapsed="false">
      <c r="A1652" s="0" t="n">
        <v>1480</v>
      </c>
      <c r="B1652" s="0" t="n">
        <v>7</v>
      </c>
      <c r="C1652" s="38" t="n">
        <v>57706</v>
      </c>
      <c r="D1652" s="0" t="n">
        <v>29</v>
      </c>
    </row>
    <row r="1653" customFormat="false" ht="15" hidden="false" customHeight="false" outlineLevel="0" collapsed="false">
      <c r="A1653" s="0" t="n">
        <v>1480</v>
      </c>
      <c r="B1653" s="0" t="n">
        <v>8</v>
      </c>
      <c r="C1653" s="38" t="n">
        <v>57735</v>
      </c>
      <c r="D1653" s="0" t="n">
        <v>30</v>
      </c>
    </row>
    <row r="1654" customFormat="false" ht="15" hidden="false" customHeight="false" outlineLevel="0" collapsed="false">
      <c r="A1654" s="0" t="n">
        <v>1480</v>
      </c>
      <c r="B1654" s="0" t="n">
        <v>9</v>
      </c>
      <c r="C1654" s="38" t="n">
        <v>57765</v>
      </c>
      <c r="D1654" s="0" t="n">
        <v>29</v>
      </c>
    </row>
    <row r="1655" customFormat="false" ht="15" hidden="false" customHeight="false" outlineLevel="0" collapsed="false">
      <c r="A1655" s="0" t="n">
        <v>1480</v>
      </c>
      <c r="B1655" s="0" t="n">
        <v>10</v>
      </c>
      <c r="C1655" s="38" t="n">
        <v>57794</v>
      </c>
      <c r="D1655" s="0" t="n">
        <v>30</v>
      </c>
    </row>
    <row r="1656" customFormat="false" ht="15" hidden="false" customHeight="false" outlineLevel="0" collapsed="false">
      <c r="A1656" s="0" t="n">
        <v>1480</v>
      </c>
      <c r="B1656" s="0" t="n">
        <v>11</v>
      </c>
      <c r="C1656" s="38" t="n">
        <v>57824</v>
      </c>
      <c r="D1656" s="0" t="n">
        <v>29</v>
      </c>
    </row>
    <row r="1657" customFormat="false" ht="15" hidden="false" customHeight="false" outlineLevel="0" collapsed="false">
      <c r="A1657" s="0" t="n">
        <v>1480</v>
      </c>
      <c r="B1657" s="0" t="n">
        <v>12</v>
      </c>
      <c r="C1657" s="38" t="n">
        <v>57853</v>
      </c>
      <c r="D1657" s="0" t="n">
        <v>30</v>
      </c>
    </row>
    <row r="1658" customFormat="false" ht="15" hidden="false" customHeight="false" outlineLevel="0" collapsed="false">
      <c r="A1658" s="0" t="n">
        <v>1481</v>
      </c>
      <c r="B1658" s="0" t="n">
        <v>1</v>
      </c>
      <c r="C1658" s="38" t="n">
        <v>57883</v>
      </c>
      <c r="D1658" s="0" t="n">
        <v>29</v>
      </c>
    </row>
    <row r="1659" customFormat="false" ht="15" hidden="false" customHeight="false" outlineLevel="0" collapsed="false">
      <c r="A1659" s="0" t="n">
        <v>1481</v>
      </c>
      <c r="B1659" s="0" t="n">
        <v>2</v>
      </c>
      <c r="C1659" s="38" t="n">
        <v>57912</v>
      </c>
      <c r="D1659" s="0" t="n">
        <v>30</v>
      </c>
    </row>
    <row r="1660" customFormat="false" ht="15" hidden="false" customHeight="false" outlineLevel="0" collapsed="false">
      <c r="A1660" s="0" t="n">
        <v>1481</v>
      </c>
      <c r="B1660" s="0" t="n">
        <v>3</v>
      </c>
      <c r="C1660" s="38" t="n">
        <v>57942</v>
      </c>
      <c r="D1660" s="0" t="n">
        <v>30</v>
      </c>
    </row>
    <row r="1661" customFormat="false" ht="15" hidden="false" customHeight="false" outlineLevel="0" collapsed="false">
      <c r="A1661" s="0" t="n">
        <v>1481</v>
      </c>
      <c r="B1661" s="0" t="n">
        <v>4</v>
      </c>
      <c r="C1661" s="38" t="n">
        <v>57972</v>
      </c>
      <c r="D1661" s="0" t="n">
        <v>29</v>
      </c>
    </row>
    <row r="1662" customFormat="false" ht="15" hidden="false" customHeight="false" outlineLevel="0" collapsed="false">
      <c r="A1662" s="0" t="n">
        <v>1481</v>
      </c>
      <c r="B1662" s="0" t="n">
        <v>5</v>
      </c>
      <c r="C1662" s="38" t="n">
        <v>58001</v>
      </c>
      <c r="D1662" s="0" t="n">
        <v>30</v>
      </c>
    </row>
    <row r="1663" customFormat="false" ht="15" hidden="false" customHeight="false" outlineLevel="0" collapsed="false">
      <c r="A1663" s="0" t="n">
        <v>1481</v>
      </c>
      <c r="B1663" s="0" t="n">
        <v>6</v>
      </c>
      <c r="C1663" s="38" t="n">
        <v>58031</v>
      </c>
      <c r="D1663" s="0" t="n">
        <v>30</v>
      </c>
    </row>
    <row r="1664" customFormat="false" ht="15" hidden="false" customHeight="false" outlineLevel="0" collapsed="false">
      <c r="A1664" s="0" t="n">
        <v>1481</v>
      </c>
      <c r="B1664" s="0" t="n">
        <v>7</v>
      </c>
      <c r="C1664" s="38" t="n">
        <v>58061</v>
      </c>
      <c r="D1664" s="0" t="n">
        <v>29</v>
      </c>
    </row>
    <row r="1665" customFormat="false" ht="15" hidden="false" customHeight="false" outlineLevel="0" collapsed="false">
      <c r="A1665" s="0" t="n">
        <v>1481</v>
      </c>
      <c r="B1665" s="0" t="n">
        <v>8</v>
      </c>
      <c r="C1665" s="38" t="n">
        <v>58090</v>
      </c>
      <c r="D1665" s="0" t="n">
        <v>30</v>
      </c>
    </row>
    <row r="1666" customFormat="false" ht="15" hidden="false" customHeight="false" outlineLevel="0" collapsed="false">
      <c r="A1666" s="0" t="n">
        <v>1481</v>
      </c>
      <c r="B1666" s="0" t="n">
        <v>9</v>
      </c>
      <c r="C1666" s="38" t="n">
        <v>58120</v>
      </c>
      <c r="D1666" s="0" t="n">
        <v>29</v>
      </c>
    </row>
    <row r="1667" customFormat="false" ht="15" hidden="false" customHeight="false" outlineLevel="0" collapsed="false">
      <c r="A1667" s="0" t="n">
        <v>1481</v>
      </c>
      <c r="B1667" s="0" t="n">
        <v>10</v>
      </c>
      <c r="C1667" s="38" t="n">
        <v>58149</v>
      </c>
      <c r="D1667" s="0" t="n">
        <v>29</v>
      </c>
    </row>
    <row r="1668" customFormat="false" ht="15" hidden="false" customHeight="false" outlineLevel="0" collapsed="false">
      <c r="A1668" s="0" t="n">
        <v>1481</v>
      </c>
      <c r="B1668" s="0" t="n">
        <v>11</v>
      </c>
      <c r="C1668" s="38" t="n">
        <v>58178</v>
      </c>
      <c r="D1668" s="0" t="n">
        <v>30</v>
      </c>
    </row>
    <row r="1669" customFormat="false" ht="15" hidden="false" customHeight="false" outlineLevel="0" collapsed="false">
      <c r="A1669" s="0" t="n">
        <v>1481</v>
      </c>
      <c r="B1669" s="0" t="n">
        <v>12</v>
      </c>
      <c r="C1669" s="38" t="n">
        <v>58208</v>
      </c>
      <c r="D1669" s="0" t="n">
        <v>29</v>
      </c>
    </row>
    <row r="1670" customFormat="false" ht="15" hidden="false" customHeight="false" outlineLevel="0" collapsed="false">
      <c r="A1670" s="0" t="n">
        <v>1482</v>
      </c>
      <c r="B1670" s="0" t="n">
        <v>1</v>
      </c>
      <c r="C1670" s="38" t="n">
        <v>58237</v>
      </c>
      <c r="D1670" s="0" t="n">
        <v>30</v>
      </c>
    </row>
    <row r="1671" customFormat="false" ht="15" hidden="false" customHeight="false" outlineLevel="0" collapsed="false">
      <c r="A1671" s="0" t="n">
        <v>1482</v>
      </c>
      <c r="B1671" s="0" t="n">
        <v>2</v>
      </c>
      <c r="C1671" s="38" t="n">
        <v>58267</v>
      </c>
      <c r="D1671" s="0" t="n">
        <v>29</v>
      </c>
    </row>
    <row r="1672" customFormat="false" ht="15" hidden="false" customHeight="false" outlineLevel="0" collapsed="false">
      <c r="A1672" s="0" t="n">
        <v>1482</v>
      </c>
      <c r="B1672" s="0" t="n">
        <v>3</v>
      </c>
      <c r="C1672" s="38" t="n">
        <v>58296</v>
      </c>
      <c r="D1672" s="0" t="n">
        <v>30</v>
      </c>
    </row>
    <row r="1673" customFormat="false" ht="15" hidden="false" customHeight="false" outlineLevel="0" collapsed="false">
      <c r="A1673" s="0" t="n">
        <v>1482</v>
      </c>
      <c r="B1673" s="0" t="n">
        <v>4</v>
      </c>
      <c r="C1673" s="38" t="n">
        <v>58326</v>
      </c>
      <c r="D1673" s="0" t="n">
        <v>30</v>
      </c>
    </row>
    <row r="1674" customFormat="false" ht="15" hidden="false" customHeight="false" outlineLevel="0" collapsed="false">
      <c r="A1674" s="0" t="n">
        <v>1482</v>
      </c>
      <c r="B1674" s="0" t="n">
        <v>5</v>
      </c>
      <c r="C1674" s="38" t="n">
        <v>58356</v>
      </c>
      <c r="D1674" s="0" t="n">
        <v>29</v>
      </c>
    </row>
    <row r="1675" customFormat="false" ht="15" hidden="false" customHeight="false" outlineLevel="0" collapsed="false">
      <c r="A1675" s="0" t="n">
        <v>1482</v>
      </c>
      <c r="B1675" s="0" t="n">
        <v>6</v>
      </c>
      <c r="C1675" s="38" t="n">
        <v>58385</v>
      </c>
      <c r="D1675" s="0" t="n">
        <v>30</v>
      </c>
    </row>
    <row r="1676" customFormat="false" ht="15" hidden="false" customHeight="false" outlineLevel="0" collapsed="false">
      <c r="A1676" s="0" t="n">
        <v>1482</v>
      </c>
      <c r="B1676" s="0" t="n">
        <v>7</v>
      </c>
      <c r="C1676" s="38" t="n">
        <v>58415</v>
      </c>
      <c r="D1676" s="0" t="n">
        <v>30</v>
      </c>
    </row>
    <row r="1677" customFormat="false" ht="15" hidden="false" customHeight="false" outlineLevel="0" collapsed="false">
      <c r="A1677" s="0" t="n">
        <v>1482</v>
      </c>
      <c r="B1677" s="0" t="n">
        <v>8</v>
      </c>
      <c r="C1677" s="38" t="n">
        <v>58445</v>
      </c>
      <c r="D1677" s="0" t="n">
        <v>29</v>
      </c>
    </row>
    <row r="1678" customFormat="false" ht="15" hidden="false" customHeight="false" outlineLevel="0" collapsed="false">
      <c r="A1678" s="0" t="n">
        <v>1482</v>
      </c>
      <c r="B1678" s="0" t="n">
        <v>9</v>
      </c>
      <c r="C1678" s="38" t="n">
        <v>58474</v>
      </c>
      <c r="D1678" s="0" t="n">
        <v>30</v>
      </c>
    </row>
    <row r="1679" customFormat="false" ht="15" hidden="false" customHeight="false" outlineLevel="0" collapsed="false">
      <c r="A1679" s="0" t="n">
        <v>1482</v>
      </c>
      <c r="B1679" s="0" t="n">
        <v>10</v>
      </c>
      <c r="C1679" s="38" t="n">
        <v>58504</v>
      </c>
      <c r="D1679" s="0" t="n">
        <v>29</v>
      </c>
    </row>
    <row r="1680" customFormat="false" ht="15" hidden="false" customHeight="false" outlineLevel="0" collapsed="false">
      <c r="A1680" s="0" t="n">
        <v>1482</v>
      </c>
      <c r="B1680" s="0" t="n">
        <v>11</v>
      </c>
      <c r="C1680" s="38" t="n">
        <v>58533</v>
      </c>
      <c r="D1680" s="0" t="n">
        <v>29</v>
      </c>
    </row>
    <row r="1681" customFormat="false" ht="15" hidden="false" customHeight="false" outlineLevel="0" collapsed="false">
      <c r="A1681" s="0" t="n">
        <v>1482</v>
      </c>
      <c r="B1681" s="0" t="n">
        <v>12</v>
      </c>
      <c r="C1681" s="38" t="n">
        <v>58562</v>
      </c>
      <c r="D1681" s="0" t="n">
        <v>30</v>
      </c>
    </row>
    <row r="1682" customFormat="false" ht="15" hidden="false" customHeight="false" outlineLevel="0" collapsed="false">
      <c r="A1682" s="0" t="n">
        <v>1483</v>
      </c>
      <c r="B1682" s="0" t="n">
        <v>1</v>
      </c>
      <c r="C1682" s="38" t="n">
        <v>58592</v>
      </c>
      <c r="D1682" s="0" t="n">
        <v>29</v>
      </c>
    </row>
    <row r="1683" customFormat="false" ht="15" hidden="false" customHeight="false" outlineLevel="0" collapsed="false">
      <c r="A1683" s="0" t="n">
        <v>1483</v>
      </c>
      <c r="B1683" s="0" t="n">
        <v>2</v>
      </c>
      <c r="C1683" s="38" t="n">
        <v>58621</v>
      </c>
      <c r="D1683" s="0" t="n">
        <v>29</v>
      </c>
    </row>
    <row r="1684" customFormat="false" ht="15" hidden="false" customHeight="false" outlineLevel="0" collapsed="false">
      <c r="A1684" s="0" t="n">
        <v>1483</v>
      </c>
      <c r="B1684" s="0" t="n">
        <v>3</v>
      </c>
      <c r="C1684" s="38" t="n">
        <v>58650</v>
      </c>
      <c r="D1684" s="0" t="n">
        <v>30</v>
      </c>
    </row>
    <row r="1685" customFormat="false" ht="15" hidden="false" customHeight="false" outlineLevel="0" collapsed="false">
      <c r="A1685" s="0" t="n">
        <v>1483</v>
      </c>
      <c r="B1685" s="0" t="n">
        <v>4</v>
      </c>
      <c r="C1685" s="38" t="n">
        <v>58680</v>
      </c>
      <c r="D1685" s="0" t="n">
        <v>30</v>
      </c>
    </row>
    <row r="1686" customFormat="false" ht="15" hidden="false" customHeight="false" outlineLevel="0" collapsed="false">
      <c r="A1686" s="0" t="n">
        <v>1483</v>
      </c>
      <c r="B1686" s="0" t="n">
        <v>5</v>
      </c>
      <c r="C1686" s="38" t="n">
        <v>58710</v>
      </c>
      <c r="D1686" s="0" t="n">
        <v>29</v>
      </c>
    </row>
    <row r="1687" customFormat="false" ht="15" hidden="false" customHeight="false" outlineLevel="0" collapsed="false">
      <c r="A1687" s="0" t="n">
        <v>1483</v>
      </c>
      <c r="B1687" s="0" t="n">
        <v>6</v>
      </c>
      <c r="C1687" s="38" t="n">
        <v>58739</v>
      </c>
      <c r="D1687" s="0" t="n">
        <v>30</v>
      </c>
    </row>
    <row r="1688" customFormat="false" ht="15" hidden="false" customHeight="false" outlineLevel="0" collapsed="false">
      <c r="A1688" s="0" t="n">
        <v>1483</v>
      </c>
      <c r="B1688" s="0" t="n">
        <v>7</v>
      </c>
      <c r="C1688" s="38" t="n">
        <v>58769</v>
      </c>
      <c r="D1688" s="0" t="n">
        <v>30</v>
      </c>
    </row>
    <row r="1689" customFormat="false" ht="15" hidden="false" customHeight="false" outlineLevel="0" collapsed="false">
      <c r="A1689" s="0" t="n">
        <v>1483</v>
      </c>
      <c r="B1689" s="0" t="n">
        <v>8</v>
      </c>
      <c r="C1689" s="38" t="n">
        <v>58799</v>
      </c>
      <c r="D1689" s="0" t="n">
        <v>30</v>
      </c>
    </row>
    <row r="1690" customFormat="false" ht="15" hidden="false" customHeight="false" outlineLevel="0" collapsed="false">
      <c r="A1690" s="0" t="n">
        <v>1483</v>
      </c>
      <c r="B1690" s="0" t="n">
        <v>9</v>
      </c>
      <c r="C1690" s="38" t="n">
        <v>58829</v>
      </c>
      <c r="D1690" s="0" t="n">
        <v>29</v>
      </c>
    </row>
    <row r="1691" customFormat="false" ht="15" hidden="false" customHeight="false" outlineLevel="0" collapsed="false">
      <c r="A1691" s="0" t="n">
        <v>1483</v>
      </c>
      <c r="B1691" s="0" t="n">
        <v>10</v>
      </c>
      <c r="C1691" s="38" t="n">
        <v>58858</v>
      </c>
      <c r="D1691" s="0" t="n">
        <v>30</v>
      </c>
    </row>
    <row r="1692" customFormat="false" ht="15" hidden="false" customHeight="false" outlineLevel="0" collapsed="false">
      <c r="A1692" s="0" t="n">
        <v>1483</v>
      </c>
      <c r="B1692" s="0" t="n">
        <v>11</v>
      </c>
      <c r="C1692" s="38" t="n">
        <v>58888</v>
      </c>
      <c r="D1692" s="0" t="n">
        <v>29</v>
      </c>
    </row>
    <row r="1693" customFormat="false" ht="15" hidden="false" customHeight="false" outlineLevel="0" collapsed="false">
      <c r="A1693" s="0" t="n">
        <v>1483</v>
      </c>
      <c r="B1693" s="0" t="n">
        <v>12</v>
      </c>
      <c r="C1693" s="38" t="n">
        <v>58917</v>
      </c>
      <c r="D1693" s="0" t="n">
        <v>29</v>
      </c>
    </row>
    <row r="1694" customFormat="false" ht="15" hidden="false" customHeight="false" outlineLevel="0" collapsed="false">
      <c r="A1694" s="0" t="n">
        <v>1484</v>
      </c>
      <c r="B1694" s="0" t="n">
        <v>1</v>
      </c>
      <c r="C1694" s="38" t="n">
        <v>58946</v>
      </c>
      <c r="D1694" s="0" t="n">
        <v>30</v>
      </c>
    </row>
    <row r="1695" customFormat="false" ht="15" hidden="false" customHeight="false" outlineLevel="0" collapsed="false">
      <c r="A1695" s="0" t="n">
        <v>1484</v>
      </c>
      <c r="B1695" s="0" t="n">
        <v>2</v>
      </c>
      <c r="C1695" s="38" t="n">
        <v>58976</v>
      </c>
      <c r="D1695" s="0" t="n">
        <v>29</v>
      </c>
    </row>
    <row r="1696" customFormat="false" ht="15" hidden="false" customHeight="false" outlineLevel="0" collapsed="false">
      <c r="A1696" s="0" t="n">
        <v>1484</v>
      </c>
      <c r="B1696" s="0" t="n">
        <v>3</v>
      </c>
      <c r="C1696" s="38" t="n">
        <v>59005</v>
      </c>
      <c r="D1696" s="0" t="n">
        <v>29</v>
      </c>
    </row>
    <row r="1697" customFormat="false" ht="15" hidden="false" customHeight="false" outlineLevel="0" collapsed="false">
      <c r="A1697" s="0" t="n">
        <v>1484</v>
      </c>
      <c r="B1697" s="0" t="n">
        <v>4</v>
      </c>
      <c r="C1697" s="38" t="n">
        <v>59034</v>
      </c>
      <c r="D1697" s="0" t="n">
        <v>30</v>
      </c>
    </row>
    <row r="1698" customFormat="false" ht="15" hidden="false" customHeight="false" outlineLevel="0" collapsed="false">
      <c r="A1698" s="0" t="n">
        <v>1484</v>
      </c>
      <c r="B1698" s="0" t="n">
        <v>5</v>
      </c>
      <c r="C1698" s="38" t="n">
        <v>59064</v>
      </c>
      <c r="D1698" s="0" t="n">
        <v>30</v>
      </c>
    </row>
    <row r="1699" customFormat="false" ht="15" hidden="false" customHeight="false" outlineLevel="0" collapsed="false">
      <c r="A1699" s="0" t="n">
        <v>1484</v>
      </c>
      <c r="B1699" s="0" t="n">
        <v>6</v>
      </c>
      <c r="C1699" s="38" t="n">
        <v>59094</v>
      </c>
      <c r="D1699" s="0" t="n">
        <v>29</v>
      </c>
    </row>
    <row r="1700" customFormat="false" ht="15" hidden="false" customHeight="false" outlineLevel="0" collapsed="false">
      <c r="A1700" s="0" t="n">
        <v>1484</v>
      </c>
      <c r="B1700" s="0" t="n">
        <v>7</v>
      </c>
      <c r="C1700" s="38" t="n">
        <v>59123</v>
      </c>
      <c r="D1700" s="0" t="n">
        <v>30</v>
      </c>
    </row>
    <row r="1701" customFormat="false" ht="15" hidden="false" customHeight="false" outlineLevel="0" collapsed="false">
      <c r="A1701" s="0" t="n">
        <v>1484</v>
      </c>
      <c r="B1701" s="0" t="n">
        <v>8</v>
      </c>
      <c r="C1701" s="38" t="n">
        <v>59153</v>
      </c>
      <c r="D1701" s="0" t="n">
        <v>30</v>
      </c>
    </row>
    <row r="1702" customFormat="false" ht="15" hidden="false" customHeight="false" outlineLevel="0" collapsed="false">
      <c r="A1702" s="0" t="n">
        <v>1484</v>
      </c>
      <c r="B1702" s="0" t="n">
        <v>9</v>
      </c>
      <c r="C1702" s="38" t="n">
        <v>59183</v>
      </c>
      <c r="D1702" s="0" t="n">
        <v>29</v>
      </c>
    </row>
    <row r="1703" customFormat="false" ht="15" hidden="false" customHeight="false" outlineLevel="0" collapsed="false">
      <c r="A1703" s="0" t="n">
        <v>1484</v>
      </c>
      <c r="B1703" s="0" t="n">
        <v>10</v>
      </c>
      <c r="C1703" s="38" t="n">
        <v>59212</v>
      </c>
      <c r="D1703" s="0" t="n">
        <v>30</v>
      </c>
    </row>
    <row r="1704" customFormat="false" ht="15" hidden="false" customHeight="false" outlineLevel="0" collapsed="false">
      <c r="A1704" s="0" t="n">
        <v>1484</v>
      </c>
      <c r="B1704" s="0" t="n">
        <v>11</v>
      </c>
      <c r="C1704" s="38" t="n">
        <v>59242</v>
      </c>
      <c r="D1704" s="0" t="n">
        <v>30</v>
      </c>
    </row>
    <row r="1705" customFormat="false" ht="15" hidden="false" customHeight="false" outlineLevel="0" collapsed="false">
      <c r="A1705" s="0" t="n">
        <v>1484</v>
      </c>
      <c r="B1705" s="0" t="n">
        <v>12</v>
      </c>
      <c r="C1705" s="38" t="n">
        <v>59272</v>
      </c>
      <c r="D1705" s="0" t="n">
        <v>29</v>
      </c>
    </row>
    <row r="1706" customFormat="false" ht="15" hidden="false" customHeight="false" outlineLevel="0" collapsed="false">
      <c r="A1706" s="0" t="n">
        <v>1485</v>
      </c>
      <c r="B1706" s="0" t="n">
        <v>1</v>
      </c>
      <c r="C1706" s="38" t="n">
        <v>59301</v>
      </c>
      <c r="D1706" s="0" t="n">
        <v>29</v>
      </c>
    </row>
    <row r="1707" customFormat="false" ht="15" hidden="false" customHeight="false" outlineLevel="0" collapsed="false">
      <c r="A1707" s="0" t="n">
        <v>1485</v>
      </c>
      <c r="B1707" s="0" t="n">
        <v>2</v>
      </c>
      <c r="C1707" s="38" t="n">
        <v>59330</v>
      </c>
      <c r="D1707" s="0" t="n">
        <v>30</v>
      </c>
    </row>
    <row r="1708" customFormat="false" ht="15" hidden="false" customHeight="false" outlineLevel="0" collapsed="false">
      <c r="A1708" s="0" t="n">
        <v>1485</v>
      </c>
      <c r="B1708" s="0" t="n">
        <v>3</v>
      </c>
      <c r="C1708" s="38" t="n">
        <v>59360</v>
      </c>
      <c r="D1708" s="0" t="n">
        <v>29</v>
      </c>
    </row>
    <row r="1709" customFormat="false" ht="15" hidden="false" customHeight="false" outlineLevel="0" collapsed="false">
      <c r="A1709" s="0" t="n">
        <v>1485</v>
      </c>
      <c r="B1709" s="0" t="n">
        <v>4</v>
      </c>
      <c r="C1709" s="38" t="n">
        <v>59389</v>
      </c>
      <c r="D1709" s="0" t="n">
        <v>29</v>
      </c>
    </row>
    <row r="1710" customFormat="false" ht="15" hidden="false" customHeight="false" outlineLevel="0" collapsed="false">
      <c r="A1710" s="0" t="n">
        <v>1485</v>
      </c>
      <c r="B1710" s="0" t="n">
        <v>5</v>
      </c>
      <c r="C1710" s="38" t="n">
        <v>59418</v>
      </c>
      <c r="D1710" s="0" t="n">
        <v>30</v>
      </c>
    </row>
    <row r="1711" customFormat="false" ht="15" hidden="false" customHeight="false" outlineLevel="0" collapsed="false">
      <c r="A1711" s="0" t="n">
        <v>1485</v>
      </c>
      <c r="B1711" s="0" t="n">
        <v>6</v>
      </c>
      <c r="C1711" s="38" t="n">
        <v>59448</v>
      </c>
      <c r="D1711" s="0" t="n">
        <v>30</v>
      </c>
    </row>
    <row r="1712" customFormat="false" ht="15" hidden="false" customHeight="false" outlineLevel="0" collapsed="false">
      <c r="A1712" s="0" t="n">
        <v>1485</v>
      </c>
      <c r="B1712" s="0" t="n">
        <v>7</v>
      </c>
      <c r="C1712" s="38" t="n">
        <v>59478</v>
      </c>
      <c r="D1712" s="0" t="n">
        <v>29</v>
      </c>
    </row>
    <row r="1713" customFormat="false" ht="15" hidden="false" customHeight="false" outlineLevel="0" collapsed="false">
      <c r="A1713" s="0" t="n">
        <v>1485</v>
      </c>
      <c r="B1713" s="0" t="n">
        <v>8</v>
      </c>
      <c r="C1713" s="38" t="n">
        <v>59507</v>
      </c>
      <c r="D1713" s="0" t="n">
        <v>30</v>
      </c>
    </row>
    <row r="1714" customFormat="false" ht="15" hidden="false" customHeight="false" outlineLevel="0" collapsed="false">
      <c r="A1714" s="0" t="n">
        <v>1485</v>
      </c>
      <c r="B1714" s="0" t="n">
        <v>9</v>
      </c>
      <c r="C1714" s="38" t="n">
        <v>59537</v>
      </c>
      <c r="D1714" s="0" t="n">
        <v>29</v>
      </c>
    </row>
    <row r="1715" customFormat="false" ht="15" hidden="false" customHeight="false" outlineLevel="0" collapsed="false">
      <c r="A1715" s="0" t="n">
        <v>1485</v>
      </c>
      <c r="B1715" s="0" t="n">
        <v>10</v>
      </c>
      <c r="C1715" s="38" t="n">
        <v>59566</v>
      </c>
      <c r="D1715" s="0" t="n">
        <v>30</v>
      </c>
    </row>
    <row r="1716" customFormat="false" ht="15" hidden="false" customHeight="false" outlineLevel="0" collapsed="false">
      <c r="A1716" s="0" t="n">
        <v>1485</v>
      </c>
      <c r="B1716" s="0" t="n">
        <v>11</v>
      </c>
      <c r="C1716" s="38" t="n">
        <v>59596</v>
      </c>
      <c r="D1716" s="0" t="n">
        <v>30</v>
      </c>
    </row>
    <row r="1717" customFormat="false" ht="15" hidden="false" customHeight="false" outlineLevel="0" collapsed="false">
      <c r="A1717" s="0" t="n">
        <v>1485</v>
      </c>
      <c r="B1717" s="0" t="n">
        <v>12</v>
      </c>
      <c r="C1717" s="38" t="n">
        <v>59626</v>
      </c>
      <c r="D1717" s="0" t="n">
        <v>30</v>
      </c>
    </row>
    <row r="1718" customFormat="false" ht="15" hidden="false" customHeight="false" outlineLevel="0" collapsed="false">
      <c r="A1718" s="0" t="n">
        <v>1486</v>
      </c>
      <c r="B1718" s="0" t="n">
        <v>1</v>
      </c>
      <c r="C1718" s="38" t="n">
        <v>59656</v>
      </c>
      <c r="D1718" s="0" t="n">
        <v>29</v>
      </c>
    </row>
    <row r="1719" customFormat="false" ht="15" hidden="false" customHeight="false" outlineLevel="0" collapsed="false">
      <c r="A1719" s="0" t="n">
        <v>1486</v>
      </c>
      <c r="B1719" s="0" t="n">
        <v>2</v>
      </c>
      <c r="C1719" s="38" t="n">
        <v>59685</v>
      </c>
      <c r="D1719" s="0" t="n">
        <v>29</v>
      </c>
    </row>
    <row r="1720" customFormat="false" ht="15" hidden="false" customHeight="false" outlineLevel="0" collapsed="false">
      <c r="A1720" s="0" t="n">
        <v>1486</v>
      </c>
      <c r="B1720" s="0" t="n">
        <v>3</v>
      </c>
      <c r="C1720" s="38" t="n">
        <v>59714</v>
      </c>
      <c r="D1720" s="0" t="n">
        <v>30</v>
      </c>
    </row>
    <row r="1721" customFormat="false" ht="15" hidden="false" customHeight="false" outlineLevel="0" collapsed="false">
      <c r="A1721" s="0" t="n">
        <v>1486</v>
      </c>
      <c r="B1721" s="0" t="n">
        <v>4</v>
      </c>
      <c r="C1721" s="38" t="n">
        <v>59744</v>
      </c>
      <c r="D1721" s="0" t="n">
        <v>29</v>
      </c>
    </row>
    <row r="1722" customFormat="false" ht="15" hidden="false" customHeight="false" outlineLevel="0" collapsed="false">
      <c r="A1722" s="0" t="n">
        <v>1486</v>
      </c>
      <c r="B1722" s="0" t="n">
        <v>5</v>
      </c>
      <c r="C1722" s="38" t="n">
        <v>59773</v>
      </c>
      <c r="D1722" s="0" t="n">
        <v>30</v>
      </c>
    </row>
    <row r="1723" customFormat="false" ht="15" hidden="false" customHeight="false" outlineLevel="0" collapsed="false">
      <c r="A1723" s="0" t="n">
        <v>1486</v>
      </c>
      <c r="B1723" s="0" t="n">
        <v>6</v>
      </c>
      <c r="C1723" s="38" t="n">
        <v>59803</v>
      </c>
      <c r="D1723" s="0" t="n">
        <v>29</v>
      </c>
    </row>
    <row r="1724" customFormat="false" ht="15" hidden="false" customHeight="false" outlineLevel="0" collapsed="false">
      <c r="A1724" s="0" t="n">
        <v>1486</v>
      </c>
      <c r="B1724" s="0" t="n">
        <v>7</v>
      </c>
      <c r="C1724" s="38" t="n">
        <v>59832</v>
      </c>
      <c r="D1724" s="0" t="n">
        <v>30</v>
      </c>
    </row>
    <row r="1725" customFormat="false" ht="15" hidden="false" customHeight="false" outlineLevel="0" collapsed="false">
      <c r="A1725" s="0" t="n">
        <v>1486</v>
      </c>
      <c r="B1725" s="0" t="n">
        <v>8</v>
      </c>
      <c r="C1725" s="38" t="n">
        <v>59862</v>
      </c>
      <c r="D1725" s="0" t="n">
        <v>29</v>
      </c>
    </row>
    <row r="1726" customFormat="false" ht="15" hidden="false" customHeight="false" outlineLevel="0" collapsed="false">
      <c r="A1726" s="0" t="n">
        <v>1486</v>
      </c>
      <c r="B1726" s="0" t="n">
        <v>9</v>
      </c>
      <c r="C1726" s="38" t="n">
        <v>59891</v>
      </c>
      <c r="D1726" s="0" t="n">
        <v>30</v>
      </c>
    </row>
    <row r="1727" customFormat="false" ht="15" hidden="false" customHeight="false" outlineLevel="0" collapsed="false">
      <c r="A1727" s="0" t="n">
        <v>1486</v>
      </c>
      <c r="B1727" s="0" t="n">
        <v>10</v>
      </c>
      <c r="C1727" s="38" t="n">
        <v>59921</v>
      </c>
      <c r="D1727" s="0" t="n">
        <v>29</v>
      </c>
    </row>
    <row r="1728" customFormat="false" ht="15" hidden="false" customHeight="false" outlineLevel="0" collapsed="false">
      <c r="A1728" s="0" t="n">
        <v>1486</v>
      </c>
      <c r="B1728" s="0" t="n">
        <v>11</v>
      </c>
      <c r="C1728" s="38" t="n">
        <v>59950</v>
      </c>
      <c r="D1728" s="0" t="n">
        <v>30</v>
      </c>
    </row>
    <row r="1729" customFormat="false" ht="15" hidden="false" customHeight="false" outlineLevel="0" collapsed="false">
      <c r="A1729" s="0" t="n">
        <v>1486</v>
      </c>
      <c r="B1729" s="0" t="n">
        <v>12</v>
      </c>
      <c r="C1729" s="38" t="n">
        <v>59980</v>
      </c>
      <c r="D1729" s="0" t="n">
        <v>30</v>
      </c>
    </row>
    <row r="1730" customFormat="false" ht="15" hidden="false" customHeight="false" outlineLevel="0" collapsed="false">
      <c r="A1730" s="0" t="n">
        <v>1487</v>
      </c>
      <c r="B1730" s="0" t="n">
        <v>1</v>
      </c>
      <c r="C1730" s="38" t="n">
        <v>60010</v>
      </c>
      <c r="D1730" s="0" t="n">
        <v>29</v>
      </c>
    </row>
    <row r="1731" customFormat="false" ht="15" hidden="false" customHeight="false" outlineLevel="0" collapsed="false">
      <c r="A1731" s="0" t="n">
        <v>1487</v>
      </c>
      <c r="B1731" s="0" t="n">
        <v>2</v>
      </c>
      <c r="C1731" s="38" t="n">
        <v>60039</v>
      </c>
      <c r="D1731" s="0" t="n">
        <v>30</v>
      </c>
    </row>
    <row r="1732" customFormat="false" ht="15" hidden="false" customHeight="false" outlineLevel="0" collapsed="false">
      <c r="A1732" s="0" t="n">
        <v>1487</v>
      </c>
      <c r="B1732" s="0" t="n">
        <v>3</v>
      </c>
      <c r="C1732" s="38" t="n">
        <v>60069</v>
      </c>
      <c r="D1732" s="0" t="n">
        <v>29</v>
      </c>
    </row>
    <row r="1733" customFormat="false" ht="15" hidden="false" customHeight="false" outlineLevel="0" collapsed="false">
      <c r="A1733" s="0" t="n">
        <v>1487</v>
      </c>
      <c r="B1733" s="0" t="n">
        <v>4</v>
      </c>
      <c r="C1733" s="38" t="n">
        <v>60098</v>
      </c>
      <c r="D1733" s="0" t="n">
        <v>30</v>
      </c>
    </row>
    <row r="1734" customFormat="false" ht="15" hidden="false" customHeight="false" outlineLevel="0" collapsed="false">
      <c r="A1734" s="0" t="n">
        <v>1487</v>
      </c>
      <c r="B1734" s="0" t="n">
        <v>5</v>
      </c>
      <c r="C1734" s="38" t="n">
        <v>60128</v>
      </c>
      <c r="D1734" s="0" t="n">
        <v>29</v>
      </c>
    </row>
    <row r="1735" customFormat="false" ht="15" hidden="false" customHeight="false" outlineLevel="0" collapsed="false">
      <c r="A1735" s="0" t="n">
        <v>1487</v>
      </c>
      <c r="B1735" s="0" t="n">
        <v>6</v>
      </c>
      <c r="C1735" s="38" t="n">
        <v>60157</v>
      </c>
      <c r="D1735" s="0" t="n">
        <v>30</v>
      </c>
    </row>
    <row r="1736" customFormat="false" ht="15" hidden="false" customHeight="false" outlineLevel="0" collapsed="false">
      <c r="A1736" s="0" t="n">
        <v>1487</v>
      </c>
      <c r="B1736" s="0" t="n">
        <v>7</v>
      </c>
      <c r="C1736" s="38" t="n">
        <v>60187</v>
      </c>
      <c r="D1736" s="0" t="n">
        <v>29</v>
      </c>
    </row>
    <row r="1737" customFormat="false" ht="15" hidden="false" customHeight="false" outlineLevel="0" collapsed="false">
      <c r="A1737" s="0" t="n">
        <v>1487</v>
      </c>
      <c r="B1737" s="0" t="n">
        <v>8</v>
      </c>
      <c r="C1737" s="38" t="n">
        <v>60216</v>
      </c>
      <c r="D1737" s="0" t="n">
        <v>29</v>
      </c>
    </row>
    <row r="1738" customFormat="false" ht="15" hidden="false" customHeight="false" outlineLevel="0" collapsed="false">
      <c r="A1738" s="0" t="n">
        <v>1487</v>
      </c>
      <c r="B1738" s="0" t="n">
        <v>9</v>
      </c>
      <c r="C1738" s="38" t="n">
        <v>60245</v>
      </c>
      <c r="D1738" s="0" t="n">
        <v>30</v>
      </c>
    </row>
    <row r="1739" customFormat="false" ht="15" hidden="false" customHeight="false" outlineLevel="0" collapsed="false">
      <c r="A1739" s="0" t="n">
        <v>1487</v>
      </c>
      <c r="B1739" s="0" t="n">
        <v>10</v>
      </c>
      <c r="C1739" s="38" t="n">
        <v>60275</v>
      </c>
      <c r="D1739" s="0" t="n">
        <v>29</v>
      </c>
    </row>
    <row r="1740" customFormat="false" ht="15" hidden="false" customHeight="false" outlineLevel="0" collapsed="false">
      <c r="A1740" s="0" t="n">
        <v>1487</v>
      </c>
      <c r="B1740" s="0" t="n">
        <v>11</v>
      </c>
      <c r="C1740" s="38" t="n">
        <v>60304</v>
      </c>
      <c r="D1740" s="0" t="n">
        <v>30</v>
      </c>
    </row>
    <row r="1741" customFormat="false" ht="15" hidden="false" customHeight="false" outlineLevel="0" collapsed="false">
      <c r="A1741" s="0" t="n">
        <v>1487</v>
      </c>
      <c r="B1741" s="0" t="n">
        <v>12</v>
      </c>
      <c r="C1741" s="38" t="n">
        <v>60334</v>
      </c>
      <c r="D1741" s="0" t="n">
        <v>30</v>
      </c>
    </row>
    <row r="1742" customFormat="false" ht="15" hidden="false" customHeight="false" outlineLevel="0" collapsed="false">
      <c r="A1742" s="0" t="n">
        <v>1488</v>
      </c>
      <c r="B1742" s="0" t="n">
        <v>1</v>
      </c>
      <c r="C1742" s="38" t="n">
        <v>60364</v>
      </c>
      <c r="D1742" s="0" t="n">
        <v>29</v>
      </c>
    </row>
    <row r="1743" customFormat="false" ht="15" hidden="false" customHeight="false" outlineLevel="0" collapsed="false">
      <c r="A1743" s="0" t="n">
        <v>1488</v>
      </c>
      <c r="B1743" s="0" t="n">
        <v>2</v>
      </c>
      <c r="C1743" s="38" t="n">
        <v>60393</v>
      </c>
      <c r="D1743" s="0" t="n">
        <v>30</v>
      </c>
    </row>
    <row r="1744" customFormat="false" ht="15" hidden="false" customHeight="false" outlineLevel="0" collapsed="false">
      <c r="A1744" s="0" t="n">
        <v>1488</v>
      </c>
      <c r="B1744" s="0" t="n">
        <v>3</v>
      </c>
      <c r="C1744" s="38" t="n">
        <v>60423</v>
      </c>
      <c r="D1744" s="0" t="n">
        <v>30</v>
      </c>
    </row>
    <row r="1745" customFormat="false" ht="15" hidden="false" customHeight="false" outlineLevel="0" collapsed="false">
      <c r="A1745" s="0" t="n">
        <v>1488</v>
      </c>
      <c r="B1745" s="0" t="n">
        <v>4</v>
      </c>
      <c r="C1745" s="38" t="n">
        <v>60453</v>
      </c>
      <c r="D1745" s="0" t="n">
        <v>29</v>
      </c>
    </row>
    <row r="1746" customFormat="false" ht="15" hidden="false" customHeight="false" outlineLevel="0" collapsed="false">
      <c r="A1746" s="0" t="n">
        <v>1488</v>
      </c>
      <c r="B1746" s="0" t="n">
        <v>5</v>
      </c>
      <c r="C1746" s="38" t="n">
        <v>60482</v>
      </c>
      <c r="D1746" s="0" t="n">
        <v>30</v>
      </c>
    </row>
    <row r="1747" customFormat="false" ht="15" hidden="false" customHeight="false" outlineLevel="0" collapsed="false">
      <c r="A1747" s="0" t="n">
        <v>1488</v>
      </c>
      <c r="B1747" s="0" t="n">
        <v>6</v>
      </c>
      <c r="C1747" s="38" t="n">
        <v>60512</v>
      </c>
      <c r="D1747" s="0" t="n">
        <v>29</v>
      </c>
    </row>
    <row r="1748" customFormat="false" ht="15" hidden="false" customHeight="false" outlineLevel="0" collapsed="false">
      <c r="A1748" s="0" t="n">
        <v>1488</v>
      </c>
      <c r="B1748" s="0" t="n">
        <v>7</v>
      </c>
      <c r="C1748" s="38" t="n">
        <v>60541</v>
      </c>
      <c r="D1748" s="0" t="n">
        <v>30</v>
      </c>
    </row>
    <row r="1749" customFormat="false" ht="15" hidden="false" customHeight="false" outlineLevel="0" collapsed="false">
      <c r="A1749" s="0" t="n">
        <v>1488</v>
      </c>
      <c r="B1749" s="0" t="n">
        <v>8</v>
      </c>
      <c r="C1749" s="38" t="n">
        <v>60571</v>
      </c>
      <c r="D1749" s="0" t="n">
        <v>29</v>
      </c>
    </row>
    <row r="1750" customFormat="false" ht="15" hidden="false" customHeight="false" outlineLevel="0" collapsed="false">
      <c r="A1750" s="0" t="n">
        <v>1488</v>
      </c>
      <c r="B1750" s="0" t="n">
        <v>9</v>
      </c>
      <c r="C1750" s="38" t="n">
        <v>60600</v>
      </c>
      <c r="D1750" s="0" t="n">
        <v>29</v>
      </c>
    </row>
    <row r="1751" customFormat="false" ht="15" hidden="false" customHeight="false" outlineLevel="0" collapsed="false">
      <c r="A1751" s="0" t="n">
        <v>1488</v>
      </c>
      <c r="B1751" s="0" t="n">
        <v>10</v>
      </c>
      <c r="C1751" s="38" t="n">
        <v>60629</v>
      </c>
      <c r="D1751" s="0" t="n">
        <v>30</v>
      </c>
    </row>
    <row r="1752" customFormat="false" ht="15" hidden="false" customHeight="false" outlineLevel="0" collapsed="false">
      <c r="A1752" s="0" t="n">
        <v>1488</v>
      </c>
      <c r="B1752" s="0" t="n">
        <v>11</v>
      </c>
      <c r="C1752" s="38" t="n">
        <v>60659</v>
      </c>
      <c r="D1752" s="0" t="n">
        <v>29</v>
      </c>
    </row>
    <row r="1753" customFormat="false" ht="15" hidden="false" customHeight="false" outlineLevel="0" collapsed="false">
      <c r="A1753" s="0" t="n">
        <v>1488</v>
      </c>
      <c r="B1753" s="0" t="n">
        <v>12</v>
      </c>
      <c r="C1753" s="38" t="n">
        <v>60688</v>
      </c>
      <c r="D1753" s="0" t="n">
        <v>30</v>
      </c>
    </row>
    <row r="1754" customFormat="false" ht="15" hidden="false" customHeight="false" outlineLevel="0" collapsed="false">
      <c r="A1754" s="0" t="n">
        <v>1489</v>
      </c>
      <c r="B1754" s="0" t="n">
        <v>1</v>
      </c>
      <c r="C1754" s="38" t="n">
        <v>60718</v>
      </c>
      <c r="D1754" s="0" t="n">
        <v>29</v>
      </c>
    </row>
    <row r="1755" customFormat="false" ht="15" hidden="false" customHeight="false" outlineLevel="0" collapsed="false">
      <c r="A1755" s="0" t="n">
        <v>1489</v>
      </c>
      <c r="B1755" s="0" t="n">
        <v>2</v>
      </c>
      <c r="C1755" s="38" t="n">
        <v>60747</v>
      </c>
      <c r="D1755" s="0" t="n">
        <v>30</v>
      </c>
    </row>
    <row r="1756" customFormat="false" ht="15" hidden="false" customHeight="false" outlineLevel="0" collapsed="false">
      <c r="A1756" s="0" t="n">
        <v>1489</v>
      </c>
      <c r="B1756" s="0" t="n">
        <v>3</v>
      </c>
      <c r="C1756" s="38" t="n">
        <v>60777</v>
      </c>
      <c r="D1756" s="0" t="n">
        <v>30</v>
      </c>
    </row>
    <row r="1757" customFormat="false" ht="15" hidden="false" customHeight="false" outlineLevel="0" collapsed="false">
      <c r="A1757" s="0" t="n">
        <v>1489</v>
      </c>
      <c r="B1757" s="0" t="n">
        <v>4</v>
      </c>
      <c r="C1757" s="38" t="n">
        <v>60807</v>
      </c>
      <c r="D1757" s="0" t="n">
        <v>30</v>
      </c>
    </row>
    <row r="1758" customFormat="false" ht="15" hidden="false" customHeight="false" outlineLevel="0" collapsed="false">
      <c r="A1758" s="0" t="n">
        <v>1489</v>
      </c>
      <c r="B1758" s="0" t="n">
        <v>5</v>
      </c>
      <c r="C1758" s="38" t="n">
        <v>60837</v>
      </c>
      <c r="D1758" s="0" t="n">
        <v>29</v>
      </c>
    </row>
    <row r="1759" customFormat="false" ht="15" hidden="false" customHeight="false" outlineLevel="0" collapsed="false">
      <c r="A1759" s="0" t="n">
        <v>1489</v>
      </c>
      <c r="B1759" s="0" t="n">
        <v>6</v>
      </c>
      <c r="C1759" s="38" t="n">
        <v>60866</v>
      </c>
      <c r="D1759" s="0" t="n">
        <v>30</v>
      </c>
    </row>
    <row r="1760" customFormat="false" ht="15" hidden="false" customHeight="false" outlineLevel="0" collapsed="false">
      <c r="A1760" s="0" t="n">
        <v>1489</v>
      </c>
      <c r="B1760" s="0" t="n">
        <v>7</v>
      </c>
      <c r="C1760" s="38" t="n">
        <v>60896</v>
      </c>
      <c r="D1760" s="0" t="n">
        <v>29</v>
      </c>
    </row>
    <row r="1761" customFormat="false" ht="15" hidden="false" customHeight="false" outlineLevel="0" collapsed="false">
      <c r="A1761" s="0" t="n">
        <v>1489</v>
      </c>
      <c r="B1761" s="0" t="n">
        <v>8</v>
      </c>
      <c r="C1761" s="38" t="n">
        <v>60925</v>
      </c>
      <c r="D1761" s="0" t="n">
        <v>30</v>
      </c>
    </row>
    <row r="1762" customFormat="false" ht="15" hidden="false" customHeight="false" outlineLevel="0" collapsed="false">
      <c r="A1762" s="0" t="n">
        <v>1489</v>
      </c>
      <c r="B1762" s="0" t="n">
        <v>9</v>
      </c>
      <c r="C1762" s="38" t="n">
        <v>60955</v>
      </c>
      <c r="D1762" s="0" t="n">
        <v>29</v>
      </c>
    </row>
    <row r="1763" customFormat="false" ht="15" hidden="false" customHeight="false" outlineLevel="0" collapsed="false">
      <c r="A1763" s="0" t="n">
        <v>1489</v>
      </c>
      <c r="B1763" s="0" t="n">
        <v>10</v>
      </c>
      <c r="C1763" s="38" t="n">
        <v>60984</v>
      </c>
      <c r="D1763" s="0" t="n">
        <v>29</v>
      </c>
    </row>
    <row r="1764" customFormat="false" ht="15" hidden="false" customHeight="false" outlineLevel="0" collapsed="false">
      <c r="A1764" s="0" t="n">
        <v>1489</v>
      </c>
      <c r="B1764" s="0" t="n">
        <v>11</v>
      </c>
      <c r="C1764" s="38" t="n">
        <v>61013</v>
      </c>
      <c r="D1764" s="0" t="n">
        <v>30</v>
      </c>
    </row>
    <row r="1765" customFormat="false" ht="15" hidden="false" customHeight="false" outlineLevel="0" collapsed="false">
      <c r="A1765" s="0" t="n">
        <v>1489</v>
      </c>
      <c r="B1765" s="0" t="n">
        <v>12</v>
      </c>
      <c r="C1765" s="38" t="n">
        <v>61043</v>
      </c>
      <c r="D1765" s="0" t="n">
        <v>29</v>
      </c>
    </row>
    <row r="1766" customFormat="false" ht="15" hidden="false" customHeight="false" outlineLevel="0" collapsed="false">
      <c r="A1766" s="0" t="n">
        <v>1490</v>
      </c>
      <c r="B1766" s="0" t="n">
        <v>1</v>
      </c>
      <c r="C1766" s="38" t="n">
        <v>61072</v>
      </c>
      <c r="D1766" s="0" t="n">
        <v>30</v>
      </c>
    </row>
    <row r="1767" customFormat="false" ht="15" hidden="false" customHeight="false" outlineLevel="0" collapsed="false">
      <c r="A1767" s="0" t="n">
        <v>1490</v>
      </c>
      <c r="B1767" s="0" t="n">
        <v>2</v>
      </c>
      <c r="C1767" s="38" t="n">
        <v>61102</v>
      </c>
      <c r="D1767" s="0" t="n">
        <v>29</v>
      </c>
    </row>
    <row r="1768" customFormat="false" ht="15" hidden="false" customHeight="false" outlineLevel="0" collapsed="false">
      <c r="A1768" s="0" t="n">
        <v>1490</v>
      </c>
      <c r="B1768" s="0" t="n">
        <v>3</v>
      </c>
      <c r="C1768" s="38" t="n">
        <v>61131</v>
      </c>
      <c r="D1768" s="0" t="n">
        <v>30</v>
      </c>
    </row>
    <row r="1769" customFormat="false" ht="15" hidden="false" customHeight="false" outlineLevel="0" collapsed="false">
      <c r="A1769" s="0" t="n">
        <v>1490</v>
      </c>
      <c r="B1769" s="0" t="n">
        <v>4</v>
      </c>
      <c r="C1769" s="38" t="n">
        <v>61161</v>
      </c>
      <c r="D1769" s="0" t="n">
        <v>30</v>
      </c>
    </row>
    <row r="1770" customFormat="false" ht="15" hidden="false" customHeight="false" outlineLevel="0" collapsed="false">
      <c r="A1770" s="0" t="n">
        <v>1490</v>
      </c>
      <c r="B1770" s="0" t="n">
        <v>5</v>
      </c>
      <c r="C1770" s="38" t="n">
        <v>61191</v>
      </c>
      <c r="D1770" s="0" t="n">
        <v>29</v>
      </c>
    </row>
    <row r="1771" customFormat="false" ht="15" hidden="false" customHeight="false" outlineLevel="0" collapsed="false">
      <c r="A1771" s="0" t="n">
        <v>1490</v>
      </c>
      <c r="B1771" s="0" t="n">
        <v>6</v>
      </c>
      <c r="C1771" s="38" t="n">
        <v>61220</v>
      </c>
      <c r="D1771" s="0" t="n">
        <v>30</v>
      </c>
    </row>
    <row r="1772" customFormat="false" ht="15" hidden="false" customHeight="false" outlineLevel="0" collapsed="false">
      <c r="A1772" s="0" t="n">
        <v>1490</v>
      </c>
      <c r="B1772" s="0" t="n">
        <v>7</v>
      </c>
      <c r="C1772" s="38" t="n">
        <v>61250</v>
      </c>
      <c r="D1772" s="0" t="n">
        <v>30</v>
      </c>
    </row>
    <row r="1773" customFormat="false" ht="15" hidden="false" customHeight="false" outlineLevel="0" collapsed="false">
      <c r="A1773" s="0" t="n">
        <v>1490</v>
      </c>
      <c r="B1773" s="0" t="n">
        <v>8</v>
      </c>
      <c r="C1773" s="38" t="n">
        <v>61280</v>
      </c>
      <c r="D1773" s="0" t="n">
        <v>29</v>
      </c>
    </row>
    <row r="1774" customFormat="false" ht="15" hidden="false" customHeight="false" outlineLevel="0" collapsed="false">
      <c r="A1774" s="0" t="n">
        <v>1490</v>
      </c>
      <c r="B1774" s="0" t="n">
        <v>9</v>
      </c>
      <c r="C1774" s="38" t="n">
        <v>61309</v>
      </c>
      <c r="D1774" s="0" t="n">
        <v>30</v>
      </c>
    </row>
    <row r="1775" customFormat="false" ht="15" hidden="false" customHeight="false" outlineLevel="0" collapsed="false">
      <c r="A1775" s="0" t="n">
        <v>1490</v>
      </c>
      <c r="B1775" s="0" t="n">
        <v>10</v>
      </c>
      <c r="C1775" s="38" t="n">
        <v>61339</v>
      </c>
      <c r="D1775" s="0" t="n">
        <v>29</v>
      </c>
    </row>
    <row r="1776" customFormat="false" ht="15" hidden="false" customHeight="false" outlineLevel="0" collapsed="false">
      <c r="A1776" s="0" t="n">
        <v>1490</v>
      </c>
      <c r="B1776" s="0" t="n">
        <v>11</v>
      </c>
      <c r="C1776" s="38" t="n">
        <v>61368</v>
      </c>
      <c r="D1776" s="0" t="n">
        <v>29</v>
      </c>
    </row>
    <row r="1777" customFormat="false" ht="15" hidden="false" customHeight="false" outlineLevel="0" collapsed="false">
      <c r="A1777" s="0" t="n">
        <v>1490</v>
      </c>
      <c r="B1777" s="0" t="n">
        <v>12</v>
      </c>
      <c r="C1777" s="38" t="n">
        <v>61397</v>
      </c>
      <c r="D1777" s="0" t="n">
        <v>30</v>
      </c>
    </row>
    <row r="1778" customFormat="false" ht="15" hidden="false" customHeight="false" outlineLevel="0" collapsed="false">
      <c r="A1778" s="0" t="n">
        <v>1491</v>
      </c>
      <c r="B1778" s="0" t="n">
        <v>1</v>
      </c>
      <c r="C1778" s="38" t="n">
        <v>61427</v>
      </c>
      <c r="D1778" s="0" t="n">
        <v>29</v>
      </c>
    </row>
    <row r="1779" customFormat="false" ht="15" hidden="false" customHeight="false" outlineLevel="0" collapsed="false">
      <c r="A1779" s="0" t="n">
        <v>1491</v>
      </c>
      <c r="B1779" s="0" t="n">
        <v>2</v>
      </c>
      <c r="C1779" s="38" t="n">
        <v>61456</v>
      </c>
      <c r="D1779" s="0" t="n">
        <v>30</v>
      </c>
    </row>
    <row r="1780" customFormat="false" ht="15" hidden="false" customHeight="false" outlineLevel="0" collapsed="false">
      <c r="A1780" s="0" t="n">
        <v>1491</v>
      </c>
      <c r="B1780" s="0" t="n">
        <v>3</v>
      </c>
      <c r="C1780" s="38" t="n">
        <v>61486</v>
      </c>
      <c r="D1780" s="0" t="n">
        <v>29</v>
      </c>
    </row>
    <row r="1781" customFormat="false" ht="15" hidden="false" customHeight="false" outlineLevel="0" collapsed="false">
      <c r="A1781" s="0" t="n">
        <v>1491</v>
      </c>
      <c r="B1781" s="0" t="n">
        <v>4</v>
      </c>
      <c r="C1781" s="38" t="n">
        <v>61515</v>
      </c>
      <c r="D1781" s="0" t="n">
        <v>30</v>
      </c>
    </row>
    <row r="1782" customFormat="false" ht="15" hidden="false" customHeight="false" outlineLevel="0" collapsed="false">
      <c r="A1782" s="0" t="n">
        <v>1491</v>
      </c>
      <c r="B1782" s="0" t="n">
        <v>5</v>
      </c>
      <c r="C1782" s="38" t="n">
        <v>61545</v>
      </c>
      <c r="D1782" s="0" t="n">
        <v>29</v>
      </c>
    </row>
    <row r="1783" customFormat="false" ht="15" hidden="false" customHeight="false" outlineLevel="0" collapsed="false">
      <c r="A1783" s="0" t="n">
        <v>1491</v>
      </c>
      <c r="B1783" s="0" t="n">
        <v>6</v>
      </c>
      <c r="C1783" s="38" t="n">
        <v>61574</v>
      </c>
      <c r="D1783" s="0" t="n">
        <v>30</v>
      </c>
    </row>
    <row r="1784" customFormat="false" ht="15" hidden="false" customHeight="false" outlineLevel="0" collapsed="false">
      <c r="A1784" s="0" t="n">
        <v>1491</v>
      </c>
      <c r="B1784" s="0" t="n">
        <v>7</v>
      </c>
      <c r="C1784" s="38" t="n">
        <v>61604</v>
      </c>
      <c r="D1784" s="0" t="n">
        <v>30</v>
      </c>
    </row>
    <row r="1785" customFormat="false" ht="15" hidden="false" customHeight="false" outlineLevel="0" collapsed="false">
      <c r="A1785" s="0" t="n">
        <v>1491</v>
      </c>
      <c r="B1785" s="0" t="n">
        <v>8</v>
      </c>
      <c r="C1785" s="38" t="n">
        <v>61634</v>
      </c>
      <c r="D1785" s="0" t="n">
        <v>29</v>
      </c>
    </row>
    <row r="1786" customFormat="false" ht="15" hidden="false" customHeight="false" outlineLevel="0" collapsed="false">
      <c r="A1786" s="0" t="n">
        <v>1491</v>
      </c>
      <c r="B1786" s="0" t="n">
        <v>9</v>
      </c>
      <c r="C1786" s="38" t="n">
        <v>61663</v>
      </c>
      <c r="D1786" s="0" t="n">
        <v>30</v>
      </c>
    </row>
    <row r="1787" customFormat="false" ht="15" hidden="false" customHeight="false" outlineLevel="0" collapsed="false">
      <c r="A1787" s="0" t="n">
        <v>1491</v>
      </c>
      <c r="B1787" s="0" t="n">
        <v>10</v>
      </c>
      <c r="C1787" s="38" t="n">
        <v>61693</v>
      </c>
      <c r="D1787" s="0" t="n">
        <v>29</v>
      </c>
    </row>
    <row r="1788" customFormat="false" ht="15" hidden="false" customHeight="false" outlineLevel="0" collapsed="false">
      <c r="A1788" s="0" t="n">
        <v>1491</v>
      </c>
      <c r="B1788" s="0" t="n">
        <v>11</v>
      </c>
      <c r="C1788" s="38" t="n">
        <v>61722</v>
      </c>
      <c r="D1788" s="0" t="n">
        <v>30</v>
      </c>
    </row>
    <row r="1789" customFormat="false" ht="15" hidden="false" customHeight="false" outlineLevel="0" collapsed="false">
      <c r="A1789" s="0" t="n">
        <v>1491</v>
      </c>
      <c r="B1789" s="0" t="n">
        <v>12</v>
      </c>
      <c r="C1789" s="38" t="n">
        <v>61752</v>
      </c>
      <c r="D1789" s="0" t="n">
        <v>30</v>
      </c>
    </row>
    <row r="1790" customFormat="false" ht="15" hidden="false" customHeight="false" outlineLevel="0" collapsed="false">
      <c r="A1790" s="0" t="n">
        <v>1492</v>
      </c>
      <c r="B1790" s="0" t="n">
        <v>1</v>
      </c>
      <c r="C1790" s="38" t="n">
        <v>61782</v>
      </c>
      <c r="D1790" s="0" t="n">
        <v>29</v>
      </c>
    </row>
    <row r="1791" customFormat="false" ht="15" hidden="false" customHeight="false" outlineLevel="0" collapsed="false">
      <c r="A1791" s="0" t="n">
        <v>1492</v>
      </c>
      <c r="B1791" s="0" t="n">
        <v>2</v>
      </c>
      <c r="C1791" s="38" t="n">
        <v>61811</v>
      </c>
      <c r="D1791" s="0" t="n">
        <v>29</v>
      </c>
    </row>
    <row r="1792" customFormat="false" ht="15" hidden="false" customHeight="false" outlineLevel="0" collapsed="false">
      <c r="A1792" s="0" t="n">
        <v>1492</v>
      </c>
      <c r="B1792" s="0" t="n">
        <v>3</v>
      </c>
      <c r="C1792" s="38" t="n">
        <v>61840</v>
      </c>
      <c r="D1792" s="0" t="n">
        <v>30</v>
      </c>
    </row>
    <row r="1793" customFormat="false" ht="15" hidden="false" customHeight="false" outlineLevel="0" collapsed="false">
      <c r="A1793" s="0" t="n">
        <v>1492</v>
      </c>
      <c r="B1793" s="0" t="n">
        <v>4</v>
      </c>
      <c r="C1793" s="38" t="n">
        <v>61870</v>
      </c>
      <c r="D1793" s="0" t="n">
        <v>29</v>
      </c>
    </row>
    <row r="1794" customFormat="false" ht="15" hidden="false" customHeight="false" outlineLevel="0" collapsed="false">
      <c r="A1794" s="0" t="n">
        <v>1492</v>
      </c>
      <c r="B1794" s="0" t="n">
        <v>5</v>
      </c>
      <c r="C1794" s="38" t="n">
        <v>61899</v>
      </c>
      <c r="D1794" s="0" t="n">
        <v>30</v>
      </c>
    </row>
    <row r="1795" customFormat="false" ht="15" hidden="false" customHeight="false" outlineLevel="0" collapsed="false">
      <c r="A1795" s="0" t="n">
        <v>1492</v>
      </c>
      <c r="B1795" s="0" t="n">
        <v>6</v>
      </c>
      <c r="C1795" s="38" t="n">
        <v>61929</v>
      </c>
      <c r="D1795" s="0" t="n">
        <v>29</v>
      </c>
    </row>
    <row r="1796" customFormat="false" ht="15" hidden="false" customHeight="false" outlineLevel="0" collapsed="false">
      <c r="A1796" s="0" t="n">
        <v>1492</v>
      </c>
      <c r="B1796" s="0" t="n">
        <v>7</v>
      </c>
      <c r="C1796" s="38" t="n">
        <v>61958</v>
      </c>
      <c r="D1796" s="0" t="n">
        <v>30</v>
      </c>
    </row>
    <row r="1797" customFormat="false" ht="15" hidden="false" customHeight="false" outlineLevel="0" collapsed="false">
      <c r="A1797" s="0" t="n">
        <v>1492</v>
      </c>
      <c r="B1797" s="0" t="n">
        <v>8</v>
      </c>
      <c r="C1797" s="38" t="n">
        <v>61988</v>
      </c>
      <c r="D1797" s="0" t="n">
        <v>29</v>
      </c>
    </row>
    <row r="1798" customFormat="false" ht="15" hidden="false" customHeight="false" outlineLevel="0" collapsed="false">
      <c r="A1798" s="0" t="n">
        <v>1492</v>
      </c>
      <c r="B1798" s="0" t="n">
        <v>9</v>
      </c>
      <c r="C1798" s="38" t="n">
        <v>62017</v>
      </c>
      <c r="D1798" s="0" t="n">
        <v>30</v>
      </c>
    </row>
    <row r="1799" customFormat="false" ht="15" hidden="false" customHeight="false" outlineLevel="0" collapsed="false">
      <c r="A1799" s="0" t="n">
        <v>1492</v>
      </c>
      <c r="B1799" s="0" t="n">
        <v>10</v>
      </c>
      <c r="C1799" s="38" t="n">
        <v>62047</v>
      </c>
      <c r="D1799" s="0" t="n">
        <v>30</v>
      </c>
    </row>
    <row r="1800" customFormat="false" ht="15" hidden="false" customHeight="false" outlineLevel="0" collapsed="false">
      <c r="A1800" s="0" t="n">
        <v>1492</v>
      </c>
      <c r="B1800" s="0" t="n">
        <v>11</v>
      </c>
      <c r="C1800" s="38" t="n">
        <v>62077</v>
      </c>
      <c r="D1800" s="0" t="n">
        <v>29</v>
      </c>
    </row>
    <row r="1801" customFormat="false" ht="15" hidden="false" customHeight="false" outlineLevel="0" collapsed="false">
      <c r="A1801" s="0" t="n">
        <v>1492</v>
      </c>
      <c r="B1801" s="0" t="n">
        <v>12</v>
      </c>
      <c r="C1801" s="38" t="n">
        <v>62106</v>
      </c>
      <c r="D1801" s="0" t="n">
        <v>30</v>
      </c>
    </row>
    <row r="1802" customFormat="false" ht="15" hidden="false" customHeight="false" outlineLevel="0" collapsed="false">
      <c r="A1802" s="0" t="n">
        <v>1493</v>
      </c>
      <c r="B1802" s="0" t="n">
        <v>1</v>
      </c>
      <c r="C1802" s="38" t="n">
        <v>62136</v>
      </c>
      <c r="D1802" s="0" t="n">
        <v>30</v>
      </c>
    </row>
    <row r="1803" customFormat="false" ht="15" hidden="false" customHeight="false" outlineLevel="0" collapsed="false">
      <c r="A1803" s="0" t="n">
        <v>1493</v>
      </c>
      <c r="B1803" s="0" t="n">
        <v>2</v>
      </c>
      <c r="C1803" s="38" t="n">
        <v>62166</v>
      </c>
      <c r="D1803" s="0" t="n">
        <v>29</v>
      </c>
    </row>
    <row r="1804" customFormat="false" ht="15" hidden="false" customHeight="false" outlineLevel="0" collapsed="false">
      <c r="A1804" s="0" t="n">
        <v>1493</v>
      </c>
      <c r="B1804" s="0" t="n">
        <v>3</v>
      </c>
      <c r="C1804" s="38" t="n">
        <v>62195</v>
      </c>
      <c r="D1804" s="0" t="n">
        <v>29</v>
      </c>
    </row>
    <row r="1805" customFormat="false" ht="15" hidden="false" customHeight="false" outlineLevel="0" collapsed="false">
      <c r="A1805" s="0" t="n">
        <v>1493</v>
      </c>
      <c r="B1805" s="0" t="n">
        <v>4</v>
      </c>
      <c r="C1805" s="38" t="n">
        <v>62224</v>
      </c>
      <c r="D1805" s="0" t="n">
        <v>30</v>
      </c>
    </row>
    <row r="1806" customFormat="false" ht="15" hidden="false" customHeight="false" outlineLevel="0" collapsed="false">
      <c r="A1806" s="0" t="n">
        <v>1493</v>
      </c>
      <c r="B1806" s="0" t="n">
        <v>5</v>
      </c>
      <c r="C1806" s="38" t="n">
        <v>62254</v>
      </c>
      <c r="D1806" s="0" t="n">
        <v>29</v>
      </c>
    </row>
    <row r="1807" customFormat="false" ht="15" hidden="false" customHeight="false" outlineLevel="0" collapsed="false">
      <c r="A1807" s="0" t="n">
        <v>1493</v>
      </c>
      <c r="B1807" s="0" t="n">
        <v>6</v>
      </c>
      <c r="C1807" s="38" t="n">
        <v>62283</v>
      </c>
      <c r="D1807" s="0" t="n">
        <v>30</v>
      </c>
    </row>
    <row r="1808" customFormat="false" ht="15" hidden="false" customHeight="false" outlineLevel="0" collapsed="false">
      <c r="A1808" s="0" t="n">
        <v>1493</v>
      </c>
      <c r="B1808" s="0" t="n">
        <v>7</v>
      </c>
      <c r="C1808" s="38" t="n">
        <v>62313</v>
      </c>
      <c r="D1808" s="0" t="n">
        <v>29</v>
      </c>
    </row>
    <row r="1809" customFormat="false" ht="15" hidden="false" customHeight="false" outlineLevel="0" collapsed="false">
      <c r="A1809" s="0" t="n">
        <v>1493</v>
      </c>
      <c r="B1809" s="0" t="n">
        <v>8</v>
      </c>
      <c r="C1809" s="38" t="n">
        <v>62342</v>
      </c>
      <c r="D1809" s="0" t="n">
        <v>29</v>
      </c>
    </row>
    <row r="1810" customFormat="false" ht="15" hidden="false" customHeight="false" outlineLevel="0" collapsed="false">
      <c r="A1810" s="0" t="n">
        <v>1493</v>
      </c>
      <c r="B1810" s="0" t="n">
        <v>9</v>
      </c>
      <c r="C1810" s="38" t="n">
        <v>62371</v>
      </c>
      <c r="D1810" s="0" t="n">
        <v>30</v>
      </c>
    </row>
    <row r="1811" customFormat="false" ht="15" hidden="false" customHeight="false" outlineLevel="0" collapsed="false">
      <c r="A1811" s="0" t="n">
        <v>1493</v>
      </c>
      <c r="B1811" s="0" t="n">
        <v>10</v>
      </c>
      <c r="C1811" s="38" t="n">
        <v>62401</v>
      </c>
      <c r="D1811" s="0" t="n">
        <v>30</v>
      </c>
    </row>
    <row r="1812" customFormat="false" ht="15" hidden="false" customHeight="false" outlineLevel="0" collapsed="false">
      <c r="A1812" s="0" t="n">
        <v>1493</v>
      </c>
      <c r="B1812" s="0" t="n">
        <v>11</v>
      </c>
      <c r="C1812" s="38" t="n">
        <v>62431</v>
      </c>
      <c r="D1812" s="0" t="n">
        <v>29</v>
      </c>
    </row>
    <row r="1813" customFormat="false" ht="15" hidden="false" customHeight="false" outlineLevel="0" collapsed="false">
      <c r="A1813" s="0" t="n">
        <v>1493</v>
      </c>
      <c r="B1813" s="0" t="n">
        <v>12</v>
      </c>
      <c r="C1813" s="38" t="n">
        <v>62460</v>
      </c>
      <c r="D1813" s="0" t="n">
        <v>30</v>
      </c>
    </row>
    <row r="1814" customFormat="false" ht="15" hidden="false" customHeight="false" outlineLevel="0" collapsed="false">
      <c r="A1814" s="0" t="n">
        <v>1494</v>
      </c>
      <c r="B1814" s="0" t="n">
        <v>1</v>
      </c>
      <c r="C1814" s="38" t="n">
        <v>62490</v>
      </c>
      <c r="D1814" s="0" t="n">
        <v>30</v>
      </c>
    </row>
    <row r="1815" customFormat="false" ht="15" hidden="false" customHeight="false" outlineLevel="0" collapsed="false">
      <c r="A1815" s="0" t="n">
        <v>1494</v>
      </c>
      <c r="B1815" s="0" t="n">
        <v>2</v>
      </c>
      <c r="C1815" s="38" t="n">
        <v>62520</v>
      </c>
      <c r="D1815" s="0" t="n">
        <v>30</v>
      </c>
    </row>
    <row r="1816" customFormat="false" ht="15" hidden="false" customHeight="false" outlineLevel="0" collapsed="false">
      <c r="A1816" s="0" t="n">
        <v>1494</v>
      </c>
      <c r="B1816" s="0" t="n">
        <v>3</v>
      </c>
      <c r="C1816" s="38" t="n">
        <v>62550</v>
      </c>
      <c r="D1816" s="0" t="n">
        <v>29</v>
      </c>
    </row>
    <row r="1817" customFormat="false" ht="15" hidden="false" customHeight="false" outlineLevel="0" collapsed="false">
      <c r="A1817" s="0" t="n">
        <v>1494</v>
      </c>
      <c r="B1817" s="0" t="n">
        <v>4</v>
      </c>
      <c r="C1817" s="38" t="n">
        <v>62579</v>
      </c>
      <c r="D1817" s="0" t="n">
        <v>29</v>
      </c>
    </row>
    <row r="1818" customFormat="false" ht="15" hidden="false" customHeight="false" outlineLevel="0" collapsed="false">
      <c r="A1818" s="0" t="n">
        <v>1494</v>
      </c>
      <c r="B1818" s="0" t="n">
        <v>5</v>
      </c>
      <c r="C1818" s="38" t="n">
        <v>62608</v>
      </c>
      <c r="D1818" s="0" t="n">
        <v>30</v>
      </c>
    </row>
    <row r="1819" customFormat="false" ht="15" hidden="false" customHeight="false" outlineLevel="0" collapsed="false">
      <c r="A1819" s="0" t="n">
        <v>1494</v>
      </c>
      <c r="B1819" s="0" t="n">
        <v>6</v>
      </c>
      <c r="C1819" s="38" t="n">
        <v>62638</v>
      </c>
      <c r="D1819" s="0" t="n">
        <v>29</v>
      </c>
    </row>
    <row r="1820" customFormat="false" ht="15" hidden="false" customHeight="false" outlineLevel="0" collapsed="false">
      <c r="A1820" s="0" t="n">
        <v>1494</v>
      </c>
      <c r="B1820" s="0" t="n">
        <v>7</v>
      </c>
      <c r="C1820" s="38" t="n">
        <v>62667</v>
      </c>
      <c r="D1820" s="0" t="n">
        <v>29</v>
      </c>
    </row>
    <row r="1821" customFormat="false" ht="15" hidden="false" customHeight="false" outlineLevel="0" collapsed="false">
      <c r="A1821" s="0" t="n">
        <v>1494</v>
      </c>
      <c r="B1821" s="0" t="n">
        <v>8</v>
      </c>
      <c r="C1821" s="38" t="n">
        <v>62696</v>
      </c>
      <c r="D1821" s="0" t="n">
        <v>30</v>
      </c>
    </row>
    <row r="1822" customFormat="false" ht="15" hidden="false" customHeight="false" outlineLevel="0" collapsed="false">
      <c r="A1822" s="0" t="n">
        <v>1494</v>
      </c>
      <c r="B1822" s="0" t="n">
        <v>9</v>
      </c>
      <c r="C1822" s="38" t="n">
        <v>62726</v>
      </c>
      <c r="D1822" s="0" t="n">
        <v>29</v>
      </c>
    </row>
    <row r="1823" customFormat="false" ht="15" hidden="false" customHeight="false" outlineLevel="0" collapsed="false">
      <c r="A1823" s="0" t="n">
        <v>1494</v>
      </c>
      <c r="B1823" s="0" t="n">
        <v>10</v>
      </c>
      <c r="C1823" s="38" t="n">
        <v>62755</v>
      </c>
      <c r="D1823" s="0" t="n">
        <v>30</v>
      </c>
    </row>
    <row r="1824" customFormat="false" ht="15" hidden="false" customHeight="false" outlineLevel="0" collapsed="false">
      <c r="A1824" s="0" t="n">
        <v>1494</v>
      </c>
      <c r="B1824" s="0" t="n">
        <v>11</v>
      </c>
      <c r="C1824" s="38" t="n">
        <v>62785</v>
      </c>
      <c r="D1824" s="0" t="n">
        <v>29</v>
      </c>
    </row>
    <row r="1825" customFormat="false" ht="15" hidden="false" customHeight="false" outlineLevel="0" collapsed="false">
      <c r="A1825" s="0" t="n">
        <v>1494</v>
      </c>
      <c r="B1825" s="0" t="n">
        <v>12</v>
      </c>
      <c r="C1825" s="38" t="n">
        <v>62814</v>
      </c>
      <c r="D1825" s="0" t="n">
        <v>30</v>
      </c>
    </row>
    <row r="1826" customFormat="false" ht="15" hidden="false" customHeight="false" outlineLevel="0" collapsed="false">
      <c r="A1826" s="0" t="n">
        <v>1495</v>
      </c>
      <c r="B1826" s="0" t="n">
        <v>1</v>
      </c>
      <c r="C1826" s="38" t="n">
        <v>62844</v>
      </c>
      <c r="D1826" s="0" t="n">
        <v>30</v>
      </c>
    </row>
    <row r="1827" customFormat="false" ht="15" hidden="false" customHeight="false" outlineLevel="0" collapsed="false">
      <c r="A1827" s="0" t="n">
        <v>1495</v>
      </c>
      <c r="B1827" s="0" t="n">
        <v>2</v>
      </c>
      <c r="C1827" s="38" t="n">
        <v>62874</v>
      </c>
      <c r="D1827" s="0" t="n">
        <v>30</v>
      </c>
    </row>
    <row r="1828" customFormat="false" ht="15" hidden="false" customHeight="false" outlineLevel="0" collapsed="false">
      <c r="A1828" s="0" t="n">
        <v>1495</v>
      </c>
      <c r="B1828" s="0" t="n">
        <v>3</v>
      </c>
      <c r="C1828" s="38" t="n">
        <v>62904</v>
      </c>
      <c r="D1828" s="0" t="n">
        <v>29</v>
      </c>
    </row>
    <row r="1829" customFormat="false" ht="15" hidden="false" customHeight="false" outlineLevel="0" collapsed="false">
      <c r="A1829" s="0" t="n">
        <v>1495</v>
      </c>
      <c r="B1829" s="0" t="n">
        <v>4</v>
      </c>
      <c r="C1829" s="38" t="n">
        <v>62933</v>
      </c>
      <c r="D1829" s="0" t="n">
        <v>30</v>
      </c>
    </row>
    <row r="1830" customFormat="false" ht="15" hidden="false" customHeight="false" outlineLevel="0" collapsed="false">
      <c r="A1830" s="0" t="n">
        <v>1495</v>
      </c>
      <c r="B1830" s="0" t="n">
        <v>5</v>
      </c>
      <c r="C1830" s="38" t="n">
        <v>62963</v>
      </c>
      <c r="D1830" s="0" t="n">
        <v>29</v>
      </c>
    </row>
    <row r="1831" customFormat="false" ht="15" hidden="false" customHeight="false" outlineLevel="0" collapsed="false">
      <c r="A1831" s="0" t="n">
        <v>1495</v>
      </c>
      <c r="B1831" s="0" t="n">
        <v>6</v>
      </c>
      <c r="C1831" s="38" t="n">
        <v>62992</v>
      </c>
      <c r="D1831" s="0" t="n">
        <v>30</v>
      </c>
    </row>
    <row r="1832" customFormat="false" ht="15" hidden="false" customHeight="false" outlineLevel="0" collapsed="false">
      <c r="A1832" s="0" t="n">
        <v>1495</v>
      </c>
      <c r="B1832" s="0" t="n">
        <v>7</v>
      </c>
      <c r="C1832" s="38" t="n">
        <v>63022</v>
      </c>
      <c r="D1832" s="0" t="n">
        <v>29</v>
      </c>
    </row>
    <row r="1833" customFormat="false" ht="15" hidden="false" customHeight="false" outlineLevel="0" collapsed="false">
      <c r="A1833" s="0" t="n">
        <v>1495</v>
      </c>
      <c r="B1833" s="0" t="n">
        <v>8</v>
      </c>
      <c r="C1833" s="38" t="n">
        <v>63051</v>
      </c>
      <c r="D1833" s="0" t="n">
        <v>29</v>
      </c>
    </row>
    <row r="1834" customFormat="false" ht="15" hidden="false" customHeight="false" outlineLevel="0" collapsed="false">
      <c r="A1834" s="0" t="n">
        <v>1495</v>
      </c>
      <c r="B1834" s="0" t="n">
        <v>9</v>
      </c>
      <c r="C1834" s="38" t="n">
        <v>63080</v>
      </c>
      <c r="D1834" s="0" t="n">
        <v>30</v>
      </c>
    </row>
    <row r="1835" customFormat="false" ht="15" hidden="false" customHeight="false" outlineLevel="0" collapsed="false">
      <c r="A1835" s="0" t="n">
        <v>1495</v>
      </c>
      <c r="B1835" s="0" t="n">
        <v>10</v>
      </c>
      <c r="C1835" s="38" t="n">
        <v>63110</v>
      </c>
      <c r="D1835" s="0" t="n">
        <v>29</v>
      </c>
    </row>
    <row r="1836" customFormat="false" ht="15" hidden="false" customHeight="false" outlineLevel="0" collapsed="false">
      <c r="A1836" s="0" t="n">
        <v>1495</v>
      </c>
      <c r="B1836" s="0" t="n">
        <v>11</v>
      </c>
      <c r="C1836" s="38" t="n">
        <v>63139</v>
      </c>
      <c r="D1836" s="0" t="n">
        <v>30</v>
      </c>
    </row>
    <row r="1837" customFormat="false" ht="15" hidden="false" customHeight="false" outlineLevel="0" collapsed="false">
      <c r="A1837" s="0" t="n">
        <v>1495</v>
      </c>
      <c r="B1837" s="0" t="n">
        <v>12</v>
      </c>
      <c r="C1837" s="38" t="n">
        <v>63169</v>
      </c>
      <c r="D1837" s="0" t="n">
        <v>29</v>
      </c>
    </row>
    <row r="1838" customFormat="false" ht="15" hidden="false" customHeight="false" outlineLevel="0" collapsed="false">
      <c r="A1838" s="0" t="n">
        <v>1496</v>
      </c>
      <c r="B1838" s="0" t="n">
        <v>1</v>
      </c>
      <c r="C1838" s="38" t="n">
        <v>63198</v>
      </c>
      <c r="D1838" s="0" t="n">
        <v>30</v>
      </c>
    </row>
    <row r="1839" customFormat="false" ht="15" hidden="false" customHeight="false" outlineLevel="0" collapsed="false">
      <c r="A1839" s="0" t="n">
        <v>1496</v>
      </c>
      <c r="B1839" s="0" t="n">
        <v>2</v>
      </c>
      <c r="C1839" s="38" t="n">
        <v>63228</v>
      </c>
      <c r="D1839" s="0" t="n">
        <v>30</v>
      </c>
    </row>
    <row r="1840" customFormat="false" ht="15" hidden="false" customHeight="false" outlineLevel="0" collapsed="false">
      <c r="A1840" s="0" t="n">
        <v>1496</v>
      </c>
      <c r="B1840" s="0" t="n">
        <v>3</v>
      </c>
      <c r="C1840" s="38" t="n">
        <v>63258</v>
      </c>
      <c r="D1840" s="0" t="n">
        <v>30</v>
      </c>
    </row>
    <row r="1841" customFormat="false" ht="15" hidden="false" customHeight="false" outlineLevel="0" collapsed="false">
      <c r="A1841" s="0" t="n">
        <v>1496</v>
      </c>
      <c r="B1841" s="0" t="n">
        <v>4</v>
      </c>
      <c r="C1841" s="38" t="n">
        <v>63288</v>
      </c>
      <c r="D1841" s="0" t="n">
        <v>29</v>
      </c>
    </row>
    <row r="1842" customFormat="false" ht="15" hidden="false" customHeight="false" outlineLevel="0" collapsed="false">
      <c r="A1842" s="0" t="n">
        <v>1496</v>
      </c>
      <c r="B1842" s="0" t="n">
        <v>5</v>
      </c>
      <c r="C1842" s="38" t="n">
        <v>63317</v>
      </c>
      <c r="D1842" s="0" t="n">
        <v>30</v>
      </c>
    </row>
    <row r="1843" customFormat="false" ht="15" hidden="false" customHeight="false" outlineLevel="0" collapsed="false">
      <c r="A1843" s="0" t="n">
        <v>1496</v>
      </c>
      <c r="B1843" s="0" t="n">
        <v>6</v>
      </c>
      <c r="C1843" s="38" t="n">
        <v>63347</v>
      </c>
      <c r="D1843" s="0" t="n">
        <v>29</v>
      </c>
    </row>
    <row r="1844" customFormat="false" ht="15" hidden="false" customHeight="false" outlineLevel="0" collapsed="false">
      <c r="A1844" s="0" t="n">
        <v>1496</v>
      </c>
      <c r="B1844" s="0" t="n">
        <v>7</v>
      </c>
      <c r="C1844" s="38" t="n">
        <v>63376</v>
      </c>
      <c r="D1844" s="0" t="n">
        <v>30</v>
      </c>
    </row>
    <row r="1845" customFormat="false" ht="15" hidden="false" customHeight="false" outlineLevel="0" collapsed="false">
      <c r="A1845" s="0" t="n">
        <v>1496</v>
      </c>
      <c r="B1845" s="0" t="n">
        <v>8</v>
      </c>
      <c r="C1845" s="38" t="n">
        <v>63406</v>
      </c>
      <c r="D1845" s="0" t="n">
        <v>29</v>
      </c>
    </row>
    <row r="1846" customFormat="false" ht="15" hidden="false" customHeight="false" outlineLevel="0" collapsed="false">
      <c r="A1846" s="0" t="n">
        <v>1496</v>
      </c>
      <c r="B1846" s="0" t="n">
        <v>9</v>
      </c>
      <c r="C1846" s="38" t="n">
        <v>63435</v>
      </c>
      <c r="D1846" s="0" t="n">
        <v>29</v>
      </c>
    </row>
    <row r="1847" customFormat="false" ht="15" hidden="false" customHeight="false" outlineLevel="0" collapsed="false">
      <c r="A1847" s="0" t="n">
        <v>1496</v>
      </c>
      <c r="B1847" s="0" t="n">
        <v>10</v>
      </c>
      <c r="C1847" s="38" t="n">
        <v>63464</v>
      </c>
      <c r="D1847" s="0" t="n">
        <v>30</v>
      </c>
    </row>
    <row r="1848" customFormat="false" ht="15" hidden="false" customHeight="false" outlineLevel="0" collapsed="false">
      <c r="A1848" s="0" t="n">
        <v>1496</v>
      </c>
      <c r="B1848" s="0" t="n">
        <v>11</v>
      </c>
      <c r="C1848" s="38" t="n">
        <v>63494</v>
      </c>
      <c r="D1848" s="0" t="n">
        <v>29</v>
      </c>
    </row>
    <row r="1849" customFormat="false" ht="15" hidden="false" customHeight="false" outlineLevel="0" collapsed="false">
      <c r="A1849" s="0" t="n">
        <v>1496</v>
      </c>
      <c r="B1849" s="0" t="n">
        <v>12</v>
      </c>
      <c r="C1849" s="38" t="n">
        <v>63523</v>
      </c>
      <c r="D1849" s="0" t="n">
        <v>30</v>
      </c>
    </row>
    <row r="1850" customFormat="false" ht="15" hidden="false" customHeight="false" outlineLevel="0" collapsed="false">
      <c r="A1850" s="0" t="n">
        <v>1497</v>
      </c>
      <c r="B1850" s="0" t="n">
        <v>1</v>
      </c>
      <c r="C1850" s="38" t="n">
        <v>63553</v>
      </c>
      <c r="D1850" s="0" t="n">
        <v>29</v>
      </c>
    </row>
    <row r="1851" customFormat="false" ht="15" hidden="false" customHeight="false" outlineLevel="0" collapsed="false">
      <c r="A1851" s="0" t="n">
        <v>1497</v>
      </c>
      <c r="B1851" s="0" t="n">
        <v>2</v>
      </c>
      <c r="C1851" s="38" t="n">
        <v>63582</v>
      </c>
      <c r="D1851" s="0" t="n">
        <v>30</v>
      </c>
    </row>
    <row r="1852" customFormat="false" ht="15" hidden="false" customHeight="false" outlineLevel="0" collapsed="false">
      <c r="A1852" s="0" t="n">
        <v>1497</v>
      </c>
      <c r="B1852" s="0" t="n">
        <v>3</v>
      </c>
      <c r="C1852" s="38" t="n">
        <v>63612</v>
      </c>
      <c r="D1852" s="0" t="n">
        <v>30</v>
      </c>
    </row>
    <row r="1853" customFormat="false" ht="15" hidden="false" customHeight="false" outlineLevel="0" collapsed="false">
      <c r="A1853" s="0" t="n">
        <v>1497</v>
      </c>
      <c r="B1853" s="0" t="n">
        <v>4</v>
      </c>
      <c r="C1853" s="38" t="n">
        <v>63642</v>
      </c>
      <c r="D1853" s="0" t="n">
        <v>29</v>
      </c>
    </row>
    <row r="1854" customFormat="false" ht="15" hidden="false" customHeight="false" outlineLevel="0" collapsed="false">
      <c r="A1854" s="0" t="n">
        <v>1497</v>
      </c>
      <c r="B1854" s="0" t="n">
        <v>5</v>
      </c>
      <c r="C1854" s="38" t="n">
        <v>63671</v>
      </c>
      <c r="D1854" s="0" t="n">
        <v>30</v>
      </c>
    </row>
    <row r="1855" customFormat="false" ht="15" hidden="false" customHeight="false" outlineLevel="0" collapsed="false">
      <c r="A1855" s="0" t="n">
        <v>1497</v>
      </c>
      <c r="B1855" s="0" t="n">
        <v>6</v>
      </c>
      <c r="C1855" s="38" t="n">
        <v>63701</v>
      </c>
      <c r="D1855" s="0" t="n">
        <v>30</v>
      </c>
    </row>
    <row r="1856" customFormat="false" ht="15" hidden="false" customHeight="false" outlineLevel="0" collapsed="false">
      <c r="A1856" s="0" t="n">
        <v>1497</v>
      </c>
      <c r="B1856" s="0" t="n">
        <v>7</v>
      </c>
      <c r="C1856" s="38" t="n">
        <v>63731</v>
      </c>
      <c r="D1856" s="0" t="n">
        <v>29</v>
      </c>
    </row>
    <row r="1857" customFormat="false" ht="15" hidden="false" customHeight="false" outlineLevel="0" collapsed="false">
      <c r="A1857" s="0" t="n">
        <v>1497</v>
      </c>
      <c r="B1857" s="0" t="n">
        <v>8</v>
      </c>
      <c r="C1857" s="38" t="n">
        <v>63760</v>
      </c>
      <c r="D1857" s="0" t="n">
        <v>29</v>
      </c>
    </row>
    <row r="1858" customFormat="false" ht="15" hidden="false" customHeight="false" outlineLevel="0" collapsed="false">
      <c r="A1858" s="0" t="n">
        <v>1497</v>
      </c>
      <c r="B1858" s="0" t="n">
        <v>9</v>
      </c>
      <c r="C1858" s="38" t="n">
        <v>63789</v>
      </c>
      <c r="D1858" s="0" t="n">
        <v>30</v>
      </c>
    </row>
    <row r="1859" customFormat="false" ht="15" hidden="false" customHeight="false" outlineLevel="0" collapsed="false">
      <c r="A1859" s="0" t="n">
        <v>1497</v>
      </c>
      <c r="B1859" s="0" t="n">
        <v>10</v>
      </c>
      <c r="C1859" s="38" t="n">
        <v>63819</v>
      </c>
      <c r="D1859" s="0" t="n">
        <v>29</v>
      </c>
    </row>
    <row r="1860" customFormat="false" ht="15" hidden="false" customHeight="false" outlineLevel="0" collapsed="false">
      <c r="A1860" s="0" t="n">
        <v>1497</v>
      </c>
      <c r="B1860" s="0" t="n">
        <v>11</v>
      </c>
      <c r="C1860" s="38" t="n">
        <v>63848</v>
      </c>
      <c r="D1860" s="0" t="n">
        <v>30</v>
      </c>
    </row>
    <row r="1861" customFormat="false" ht="15" hidden="false" customHeight="false" outlineLevel="0" collapsed="false">
      <c r="A1861" s="0" t="n">
        <v>1497</v>
      </c>
      <c r="B1861" s="0" t="n">
        <v>12</v>
      </c>
      <c r="C1861" s="38" t="n">
        <v>63878</v>
      </c>
      <c r="D1861" s="0" t="n">
        <v>29</v>
      </c>
    </row>
    <row r="1862" customFormat="false" ht="15" hidden="false" customHeight="false" outlineLevel="0" collapsed="false">
      <c r="A1862" s="0" t="n">
        <v>1498</v>
      </c>
      <c r="B1862" s="0" t="n">
        <v>1</v>
      </c>
      <c r="C1862" s="38" t="n">
        <v>63907</v>
      </c>
      <c r="D1862" s="0" t="n">
        <v>30</v>
      </c>
    </row>
    <row r="1863" customFormat="false" ht="15" hidden="false" customHeight="false" outlineLevel="0" collapsed="false">
      <c r="A1863" s="0" t="n">
        <v>1498</v>
      </c>
      <c r="B1863" s="0" t="n">
        <v>2</v>
      </c>
      <c r="C1863" s="38" t="n">
        <v>63937</v>
      </c>
      <c r="D1863" s="0" t="n">
        <v>29</v>
      </c>
    </row>
    <row r="1864" customFormat="false" ht="15" hidden="false" customHeight="false" outlineLevel="0" collapsed="false">
      <c r="A1864" s="0" t="n">
        <v>1498</v>
      </c>
      <c r="B1864" s="0" t="n">
        <v>3</v>
      </c>
      <c r="C1864" s="38" t="n">
        <v>63966</v>
      </c>
      <c r="D1864" s="0" t="n">
        <v>30</v>
      </c>
    </row>
    <row r="1865" customFormat="false" ht="15" hidden="false" customHeight="false" outlineLevel="0" collapsed="false">
      <c r="A1865" s="0" t="n">
        <v>1498</v>
      </c>
      <c r="B1865" s="0" t="n">
        <v>4</v>
      </c>
      <c r="C1865" s="38" t="n">
        <v>63996</v>
      </c>
      <c r="D1865" s="0" t="n">
        <v>29</v>
      </c>
    </row>
    <row r="1866" customFormat="false" ht="15" hidden="false" customHeight="false" outlineLevel="0" collapsed="false">
      <c r="A1866" s="0" t="n">
        <v>1498</v>
      </c>
      <c r="B1866" s="0" t="n">
        <v>5</v>
      </c>
      <c r="C1866" s="38" t="n">
        <v>64025</v>
      </c>
      <c r="D1866" s="0" t="n">
        <v>30</v>
      </c>
    </row>
    <row r="1867" customFormat="false" ht="15" hidden="false" customHeight="false" outlineLevel="0" collapsed="false">
      <c r="A1867" s="0" t="n">
        <v>1498</v>
      </c>
      <c r="B1867" s="0" t="n">
        <v>6</v>
      </c>
      <c r="C1867" s="38" t="n">
        <v>64055</v>
      </c>
      <c r="D1867" s="0" t="n">
        <v>30</v>
      </c>
    </row>
    <row r="1868" customFormat="false" ht="15" hidden="false" customHeight="false" outlineLevel="0" collapsed="false">
      <c r="A1868" s="0" t="n">
        <v>1498</v>
      </c>
      <c r="B1868" s="0" t="n">
        <v>7</v>
      </c>
      <c r="C1868" s="38" t="n">
        <v>64085</v>
      </c>
      <c r="D1868" s="0" t="n">
        <v>29</v>
      </c>
    </row>
    <row r="1869" customFormat="false" ht="15" hidden="false" customHeight="false" outlineLevel="0" collapsed="false">
      <c r="A1869" s="0" t="n">
        <v>1498</v>
      </c>
      <c r="B1869" s="0" t="n">
        <v>8</v>
      </c>
      <c r="C1869" s="38" t="n">
        <v>64114</v>
      </c>
      <c r="D1869" s="0" t="n">
        <v>30</v>
      </c>
    </row>
    <row r="1870" customFormat="false" ht="15" hidden="false" customHeight="false" outlineLevel="0" collapsed="false">
      <c r="A1870" s="0" t="n">
        <v>1498</v>
      </c>
      <c r="B1870" s="0" t="n">
        <v>9</v>
      </c>
      <c r="C1870" s="38" t="n">
        <v>64144</v>
      </c>
      <c r="D1870" s="0" t="n">
        <v>29</v>
      </c>
    </row>
    <row r="1871" customFormat="false" ht="15" hidden="false" customHeight="false" outlineLevel="0" collapsed="false">
      <c r="A1871" s="0" t="n">
        <v>1498</v>
      </c>
      <c r="B1871" s="0" t="n">
        <v>10</v>
      </c>
      <c r="C1871" s="38" t="n">
        <v>64173</v>
      </c>
      <c r="D1871" s="0" t="n">
        <v>30</v>
      </c>
    </row>
    <row r="1872" customFormat="false" ht="15" hidden="false" customHeight="false" outlineLevel="0" collapsed="false">
      <c r="A1872" s="0" t="n">
        <v>1498</v>
      </c>
      <c r="B1872" s="0" t="n">
        <v>11</v>
      </c>
      <c r="C1872" s="38" t="n">
        <v>64203</v>
      </c>
      <c r="D1872" s="0" t="n">
        <v>29</v>
      </c>
    </row>
    <row r="1873" customFormat="false" ht="15" hidden="false" customHeight="false" outlineLevel="0" collapsed="false">
      <c r="A1873" s="0" t="n">
        <v>1498</v>
      </c>
      <c r="B1873" s="0" t="n">
        <v>12</v>
      </c>
      <c r="C1873" s="38" t="n">
        <v>64232</v>
      </c>
      <c r="D1873" s="0" t="n">
        <v>30</v>
      </c>
    </row>
    <row r="1874" customFormat="false" ht="15" hidden="false" customHeight="false" outlineLevel="0" collapsed="false">
      <c r="A1874" s="0" t="n">
        <v>1499</v>
      </c>
      <c r="B1874" s="0" t="n">
        <v>1</v>
      </c>
      <c r="C1874" s="38" t="n">
        <v>64262</v>
      </c>
      <c r="D1874" s="0" t="n">
        <v>29</v>
      </c>
    </row>
    <row r="1875" customFormat="false" ht="15" hidden="false" customHeight="false" outlineLevel="0" collapsed="false">
      <c r="A1875" s="0" t="n">
        <v>1499</v>
      </c>
      <c r="B1875" s="0" t="n">
        <v>2</v>
      </c>
      <c r="C1875" s="38" t="n">
        <v>64291</v>
      </c>
      <c r="D1875" s="0" t="n">
        <v>30</v>
      </c>
    </row>
    <row r="1876" customFormat="false" ht="15" hidden="false" customHeight="false" outlineLevel="0" collapsed="false">
      <c r="A1876" s="0" t="n">
        <v>1499</v>
      </c>
      <c r="B1876" s="0" t="n">
        <v>3</v>
      </c>
      <c r="C1876" s="38" t="n">
        <v>64321</v>
      </c>
      <c r="D1876" s="0" t="n">
        <v>29</v>
      </c>
    </row>
    <row r="1877" customFormat="false" ht="15" hidden="false" customHeight="false" outlineLevel="0" collapsed="false">
      <c r="A1877" s="0" t="n">
        <v>1499</v>
      </c>
      <c r="B1877" s="0" t="n">
        <v>4</v>
      </c>
      <c r="C1877" s="38" t="n">
        <v>64350</v>
      </c>
      <c r="D1877" s="0" t="n">
        <v>30</v>
      </c>
    </row>
    <row r="1878" customFormat="false" ht="15" hidden="false" customHeight="false" outlineLevel="0" collapsed="false">
      <c r="A1878" s="0" t="n">
        <v>1499</v>
      </c>
      <c r="B1878" s="0" t="n">
        <v>5</v>
      </c>
      <c r="C1878" s="38" t="n">
        <v>64380</v>
      </c>
      <c r="D1878" s="0" t="n">
        <v>29</v>
      </c>
    </row>
    <row r="1879" customFormat="false" ht="15" hidden="false" customHeight="false" outlineLevel="0" collapsed="false">
      <c r="A1879" s="0" t="n">
        <v>1499</v>
      </c>
      <c r="B1879" s="0" t="n">
        <v>6</v>
      </c>
      <c r="C1879" s="38" t="n">
        <v>64409</v>
      </c>
      <c r="D1879" s="0" t="n">
        <v>30</v>
      </c>
    </row>
    <row r="1880" customFormat="false" ht="15" hidden="false" customHeight="false" outlineLevel="0" collapsed="false">
      <c r="A1880" s="0" t="n">
        <v>1499</v>
      </c>
      <c r="B1880" s="0" t="n">
        <v>7</v>
      </c>
      <c r="C1880" s="38" t="n">
        <v>64439</v>
      </c>
      <c r="D1880" s="0" t="n">
        <v>29</v>
      </c>
    </row>
    <row r="1881" customFormat="false" ht="15" hidden="false" customHeight="false" outlineLevel="0" collapsed="false">
      <c r="A1881" s="0" t="n">
        <v>1499</v>
      </c>
      <c r="B1881" s="0" t="n">
        <v>8</v>
      </c>
      <c r="C1881" s="38" t="n">
        <v>64468</v>
      </c>
      <c r="D1881" s="0" t="n">
        <v>30</v>
      </c>
    </row>
    <row r="1882" customFormat="false" ht="15" hidden="false" customHeight="false" outlineLevel="0" collapsed="false">
      <c r="A1882" s="0" t="n">
        <v>1499</v>
      </c>
      <c r="B1882" s="0" t="n">
        <v>9</v>
      </c>
      <c r="C1882" s="38" t="n">
        <v>64498</v>
      </c>
      <c r="D1882" s="0" t="n">
        <v>29</v>
      </c>
    </row>
    <row r="1883" customFormat="false" ht="15" hidden="false" customHeight="false" outlineLevel="0" collapsed="false">
      <c r="A1883" s="0" t="n">
        <v>1499</v>
      </c>
      <c r="B1883" s="0" t="n">
        <v>10</v>
      </c>
      <c r="C1883" s="38" t="n">
        <v>64527</v>
      </c>
      <c r="D1883" s="0" t="n">
        <v>30</v>
      </c>
    </row>
    <row r="1884" customFormat="false" ht="15" hidden="false" customHeight="false" outlineLevel="0" collapsed="false">
      <c r="A1884" s="0" t="n">
        <v>1499</v>
      </c>
      <c r="B1884" s="0" t="n">
        <v>11</v>
      </c>
      <c r="C1884" s="38" t="n">
        <v>64557</v>
      </c>
      <c r="D1884" s="0" t="n">
        <v>30</v>
      </c>
    </row>
    <row r="1885" customFormat="false" ht="15" hidden="false" customHeight="false" outlineLevel="0" collapsed="false">
      <c r="A1885" s="0" t="n">
        <v>1499</v>
      </c>
      <c r="B1885" s="0" t="n">
        <v>12</v>
      </c>
      <c r="C1885" s="38" t="n">
        <v>64587</v>
      </c>
      <c r="D1885" s="0" t="n">
        <v>29</v>
      </c>
    </row>
    <row r="1886" customFormat="false" ht="15" hidden="false" customHeight="false" outlineLevel="0" collapsed="false">
      <c r="A1886" s="0" t="n">
        <v>1500</v>
      </c>
      <c r="B1886" s="0" t="n">
        <v>1</v>
      </c>
      <c r="C1886" s="38" t="n">
        <v>64616</v>
      </c>
      <c r="D1886" s="0" t="n">
        <v>30</v>
      </c>
    </row>
    <row r="1887" customFormat="false" ht="15" hidden="false" customHeight="false" outlineLevel="0" collapsed="false">
      <c r="A1887" s="0" t="n">
        <v>1500</v>
      </c>
      <c r="B1887" s="0" t="n">
        <v>2</v>
      </c>
      <c r="C1887" s="38" t="n">
        <v>64646</v>
      </c>
      <c r="D1887" s="0" t="n">
        <v>30</v>
      </c>
    </row>
    <row r="1888" customFormat="false" ht="15" hidden="false" customHeight="false" outlineLevel="0" collapsed="false">
      <c r="A1888" s="0" t="n">
        <v>1500</v>
      </c>
      <c r="B1888" s="0" t="n">
        <v>3</v>
      </c>
      <c r="C1888" s="38" t="n">
        <v>64676</v>
      </c>
      <c r="D1888" s="0" t="n">
        <v>29</v>
      </c>
    </row>
    <row r="1889" customFormat="false" ht="15" hidden="false" customHeight="false" outlineLevel="0" collapsed="false">
      <c r="A1889" s="0" t="n">
        <v>1500</v>
      </c>
      <c r="B1889" s="0" t="n">
        <v>4</v>
      </c>
      <c r="C1889" s="38" t="n">
        <v>64705</v>
      </c>
      <c r="D1889" s="0" t="n">
        <v>29</v>
      </c>
    </row>
    <row r="1890" customFormat="false" ht="15" hidden="false" customHeight="false" outlineLevel="0" collapsed="false">
      <c r="A1890" s="0" t="n">
        <v>1500</v>
      </c>
      <c r="B1890" s="0" t="n">
        <v>5</v>
      </c>
      <c r="C1890" s="38" t="n">
        <v>64734</v>
      </c>
      <c r="D1890" s="0" t="n">
        <v>30</v>
      </c>
    </row>
    <row r="1891" customFormat="false" ht="15" hidden="false" customHeight="false" outlineLevel="0" collapsed="false">
      <c r="A1891" s="0" t="n">
        <v>1500</v>
      </c>
      <c r="B1891" s="0" t="n">
        <v>6</v>
      </c>
      <c r="C1891" s="38" t="n">
        <v>64764</v>
      </c>
      <c r="D1891" s="0" t="n">
        <v>29</v>
      </c>
    </row>
    <row r="1892" customFormat="false" ht="15" hidden="false" customHeight="false" outlineLevel="0" collapsed="false">
      <c r="A1892" s="0" t="n">
        <v>1500</v>
      </c>
      <c r="B1892" s="0" t="n">
        <v>7</v>
      </c>
      <c r="C1892" s="38" t="n">
        <v>64793</v>
      </c>
      <c r="D1892" s="0" t="n">
        <v>29</v>
      </c>
    </row>
    <row r="1893" customFormat="false" ht="15" hidden="false" customHeight="false" outlineLevel="0" collapsed="false">
      <c r="A1893" s="0" t="n">
        <v>1500</v>
      </c>
      <c r="B1893" s="0" t="n">
        <v>8</v>
      </c>
      <c r="C1893" s="38" t="n">
        <v>64822</v>
      </c>
      <c r="D1893" s="0" t="n">
        <v>30</v>
      </c>
    </row>
    <row r="1894" customFormat="false" ht="15" hidden="false" customHeight="false" outlineLevel="0" collapsed="false">
      <c r="A1894" s="0" t="n">
        <v>1500</v>
      </c>
      <c r="B1894" s="0" t="n">
        <v>9</v>
      </c>
      <c r="C1894" s="38" t="n">
        <v>64852</v>
      </c>
      <c r="D1894" s="0" t="n">
        <v>29</v>
      </c>
    </row>
    <row r="1895" customFormat="false" ht="15" hidden="false" customHeight="false" outlineLevel="0" collapsed="false">
      <c r="A1895" s="0" t="n">
        <v>1500</v>
      </c>
      <c r="B1895" s="0" t="n">
        <v>10</v>
      </c>
      <c r="C1895" s="38" t="n">
        <v>64881</v>
      </c>
      <c r="D1895" s="0" t="n">
        <v>30</v>
      </c>
    </row>
    <row r="1896" customFormat="false" ht="15" hidden="false" customHeight="false" outlineLevel="0" collapsed="false">
      <c r="A1896" s="0" t="n">
        <v>1500</v>
      </c>
      <c r="B1896" s="0" t="n">
        <v>11</v>
      </c>
      <c r="C1896" s="38" t="n">
        <v>64911</v>
      </c>
      <c r="D1896" s="0" t="n">
        <v>30</v>
      </c>
    </row>
    <row r="1897" customFormat="false" ht="15" hidden="false" customHeight="false" outlineLevel="0" collapsed="false">
      <c r="A1897" s="0" t="n">
        <v>1500</v>
      </c>
      <c r="B1897" s="0" t="n">
        <v>12</v>
      </c>
      <c r="C1897" s="38" t="n">
        <v>64941</v>
      </c>
      <c r="D1897" s="0" t="n">
        <v>30</v>
      </c>
    </row>
    <row r="1898" customFormat="false" ht="15" hidden="false" customHeight="false" outlineLevel="0" collapsed="false">
      <c r="A1898" s="0" t="n">
        <v>1501</v>
      </c>
      <c r="B1898" s="0" t="n">
        <v>1</v>
      </c>
      <c r="C1898" s="38" t="n">
        <v>64971</v>
      </c>
      <c r="D1898" s="0" t="n">
        <v>0</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2026-10-16T19:36:52Z</dcterms:created>
  <dc:creator>لوائح — lawaeh.com</dc:creator>
  <dc:description>حساب تقديري لمكافأة نهاية الخدمة وأجر الإجازات وفق نظام العمل السعودي.</dc:description>
  <dc:language>en-US</dc:language>
  <cp:lastModifiedBy/>
  <dcterms:modified xsi:type="dcterms:W3CDTF">2026-10-16T19:36:52Z</dcterms:modified>
  <cp:revision>0</cp:revision>
  <dc:subject/>
  <dc:title>سجل مكافآت نهاية الخدمة</dc:title>
</cp:coreProperties>
</file>

<file path=docProps/custom.xml><?xml version="1.0" encoding="utf-8"?>
<Properties xmlns="http://schemas.openxmlformats.org/officeDocument/2006/custom-properties" xmlns:vt="http://schemas.openxmlformats.org/officeDocument/2006/docPropsVTypes"/>
</file>